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/>
  <mc:AlternateContent xmlns:mc="http://schemas.openxmlformats.org/markup-compatibility/2006">
    <mc:Choice Requires="x15">
      <x15ac:absPath xmlns:x15ac="http://schemas.microsoft.com/office/spreadsheetml/2010/11/ac" url="D:\rhernandez\Documentos\#5_AFOROS\#97_OCTUBRE_2020_COVID19\10. OCTUBRE 2020\CL 45 - CR 50\"/>
    </mc:Choice>
  </mc:AlternateContent>
  <xr:revisionPtr revIDLastSave="0" documentId="13_ncr:1_{0683E395-2AF2-432D-818A-FA2A34A0C81E}" xr6:coauthVersionLast="43" xr6:coauthVersionMax="43" xr10:uidLastSave="{00000000-0000-0000-0000-000000000000}"/>
  <bookViews>
    <workbookView xWindow="-120" yWindow="-120" windowWidth="20730" windowHeight="11160" tabRatio="736" activeTab="4" xr2:uid="{00000000-000D-0000-FFFF-FFFF00000000}"/>
  </bookViews>
  <sheets>
    <sheet name="G-1" sheetId="4678" r:id="rId1"/>
    <sheet name="G-2" sheetId="4684" r:id="rId2"/>
    <sheet name="G-3" sheetId="4686" r:id="rId3"/>
    <sheet name="G-4" sheetId="4690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C13" i="4688" l="1"/>
  <c r="C32" i="4688" s="1"/>
  <c r="G14" i="4678"/>
  <c r="J34" i="4689"/>
  <c r="AF25" i="4688" s="1"/>
  <c r="J20" i="4689"/>
  <c r="G20" i="4688" s="1"/>
  <c r="J14" i="4689"/>
  <c r="U15" i="4688" s="1"/>
  <c r="J24" i="4689"/>
  <c r="Z20" i="4688" s="1"/>
  <c r="J30" i="4689"/>
  <c r="J25" i="4688" s="1"/>
  <c r="J36" i="4689"/>
  <c r="AO25" i="4688" s="1"/>
  <c r="J13" i="4689"/>
  <c r="P15" i="4688" s="1"/>
  <c r="J23" i="4689"/>
  <c r="U20" i="4688" s="1"/>
  <c r="J25" i="4689"/>
  <c r="AF20" i="4688" s="1"/>
  <c r="J31" i="4689"/>
  <c r="P25" i="4688" s="1"/>
  <c r="J33" i="4689"/>
  <c r="Z25" i="4688" s="1"/>
  <c r="J28" i="4689"/>
  <c r="D25" i="4688" s="1"/>
  <c r="J32" i="4689"/>
  <c r="U25" i="4688" s="1"/>
  <c r="J16" i="4689"/>
  <c r="AF15" i="4688" s="1"/>
  <c r="J10" i="4689"/>
  <c r="D15" i="4688" s="1"/>
  <c r="J26" i="4689"/>
  <c r="AK20" i="4688" s="1"/>
  <c r="U20" i="4690"/>
  <c r="U19" i="4690"/>
  <c r="U18" i="4690"/>
  <c r="U17" i="4690"/>
  <c r="U16" i="4690"/>
  <c r="U15" i="4690"/>
  <c r="U14" i="4690"/>
  <c r="U13" i="4690"/>
  <c r="N21" i="4690"/>
  <c r="N20" i="4690"/>
  <c r="N19" i="4690"/>
  <c r="N18" i="4690"/>
  <c r="N17" i="4690"/>
  <c r="N16" i="4690"/>
  <c r="N15" i="4690"/>
  <c r="N14" i="4690"/>
  <c r="N12" i="4690"/>
  <c r="G18" i="4690"/>
  <c r="G16" i="4690"/>
  <c r="G14" i="4690"/>
  <c r="G13" i="4690"/>
  <c r="U21" i="4690"/>
  <c r="N10" i="4690"/>
  <c r="N11" i="4690"/>
  <c r="N22" i="4690"/>
  <c r="G15" i="4690"/>
  <c r="G17" i="4690"/>
  <c r="G19" i="4690"/>
  <c r="N13" i="4690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J27" i="4689"/>
  <c r="P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3" i="4688" l="1"/>
  <c r="BY22" i="4688" s="1"/>
  <c r="F14" i="4688"/>
  <c r="AV12" i="4688" s="1"/>
  <c r="E14" i="4688"/>
  <c r="AU12" i="4688" s="1"/>
  <c r="BU20" i="4688"/>
  <c r="AD26" i="4688"/>
  <c r="AO26" i="4688" s="1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U23" i="4690"/>
  <c r="R33" i="4688"/>
  <c r="BG22" i="4688" s="1"/>
  <c r="W33" i="4688"/>
  <c r="BL22" i="4688" s="1"/>
  <c r="V33" i="4688"/>
  <c r="BK22" i="4688" s="1"/>
  <c r="S33" i="4688"/>
  <c r="BH22" i="4688" s="1"/>
  <c r="N23" i="4690"/>
  <c r="G23" i="4690"/>
  <c r="AL33" i="4688"/>
  <c r="BZ22" i="4688" s="1"/>
  <c r="AJ33" i="4688"/>
  <c r="BX22" i="4688" s="1"/>
  <c r="U23" i="4684"/>
  <c r="AO33" i="4688"/>
  <c r="CC22" i="4688" s="1"/>
  <c r="AI33" i="4688"/>
  <c r="BW22" i="4688" s="1"/>
  <c r="U23" i="4678"/>
  <c r="AA33" i="4688"/>
  <c r="BP22" i="4688" s="1"/>
  <c r="Z33" i="4688"/>
  <c r="BO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B16" i="4688" l="1"/>
  <c r="G16" i="4688" s="1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F16" i="4688"/>
  <c r="AK16" i="4688"/>
  <c r="Z16" i="4688"/>
  <c r="U16" i="4688"/>
  <c r="P16" i="4688"/>
  <c r="N23" i="4681"/>
  <c r="U23" i="4681"/>
  <c r="G23" i="4681"/>
  <c r="J16" i="4688" l="1"/>
  <c r="D16" i="4688"/>
</calcChain>
</file>

<file path=xl/sharedStrings.xml><?xml version="1.0" encoding="utf-8"?>
<sst xmlns="http://schemas.openxmlformats.org/spreadsheetml/2006/main" count="755" uniqueCount="157">
  <si>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</si>
  <si>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</si>
  <si>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</si>
  <si>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</si>
  <si>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</si>
  <si>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</si>
  <si>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</si>
  <si>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</si>
  <si>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</si>
  <si>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</si>
  <si>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</si>
  <si>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</si>
  <si>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</si>
  <si>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</si>
  <si>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</si>
  <si>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</si>
  <si>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</si>
  <si>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</si>
  <si>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</si>
  <si>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</si>
  <si>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</si>
  <si>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</si>
  <si>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</si>
  <si>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</si>
  <si>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</si>
  <si>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</si>
  <si>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</si>
  <si>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</si>
  <si>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</si>
  <si>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</si>
  <si>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</si>
  <si>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</si>
  <si>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</si>
  <si>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</si>
  <si>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</si>
  <si>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</si>
  <si>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</si>
  <si>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</si>
  <si>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</si>
  <si>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</si>
  <si>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</si>
  <si>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</si>
  <si>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</si>
  <si>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</si>
  <si>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</si>
  <si>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</si>
  <si>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</si>
  <si>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</si>
  <si>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</si>
  <si>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</si>
  <si>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</si>
  <si>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</si>
  <si>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</si>
  <si>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</si>
  <si>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</si>
  <si>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</si>
  <si>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</si>
  <si>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</si>
  <si>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</si>
  <si>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</si>
  <si>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</si>
  <si>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</si>
  <si>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</si>
  <si>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</si>
  <si>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</si>
  <si>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</si>
  <si>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</si>
  <si>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</si>
  <si>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</si>
  <si>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</si>
  <si>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</si>
  <si>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</si>
  <si>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</si>
  <si>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</si>
  <si>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</si>
  <si>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</si>
  <si>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</si>
  <si>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</si>
  <si>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</si>
  <si>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</si>
  <si>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</si>
  <si>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</si>
  <si>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</si>
  <si>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</si>
  <si>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</si>
  <si>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</si>
  <si>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</si>
  <si>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</si>
  <si>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</si>
  <si>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</si>
  <si>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</si>
  <si>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</si>
  <si>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</si>
  <si>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</si>
  <si>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</si>
  <si>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</si>
  <si>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</si>
  <si>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</si>
  <si>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</si>
  <si>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</si>
  <si>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</si>
  <si>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</si>
  <si>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</si>
  <si>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</si>
  <si>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</si>
  <si>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</si>
  <si>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</si>
  <si>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</si>
  <si>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</si>
  <si>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</si>
  <si>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</si>
  <si>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</si>
  <si>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</si>
  <si>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</si>
  <si>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</si>
  <si>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</si>
  <si>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</si>
  <si>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</si>
  <si>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</si>
  <si>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</si>
  <si>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</si>
  <si>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</si>
  <si>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</si>
  <si>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</si>
  <si>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</si>
  <si>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</si>
  <si>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</si>
  <si>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</si>
  <si>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</si>
  <si>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</si>
  <si>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</si>
  <si>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</si>
  <si>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</si>
  <si>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</si>
  <si>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</si>
  <si>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</si>
  <si>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</si>
  <si>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</si>
  <si>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</si>
  <si>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</si>
  <si>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</si>
  <si>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</si>
  <si>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</si>
  <si>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</si>
  <si>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</si>
  <si>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</si>
  <si>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</si>
  <si>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</si>
  <si>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50</t>
  </si>
  <si>
    <t>5 (N-ORI)</t>
  </si>
  <si>
    <t>ADOLFREDO FLOREZ</t>
  </si>
  <si>
    <t xml:space="preserve">VOL MAX </t>
  </si>
  <si>
    <t>JULIO VASQUEZ</t>
  </si>
  <si>
    <t>9:00  - 10:00</t>
  </si>
  <si>
    <t>GEOVANNIS GONZALEZ</t>
  </si>
  <si>
    <t>IVAN FONSECA</t>
  </si>
  <si>
    <t>13:45- 14:45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</si>
</sst>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170.5</c:v>
                </c:pt>
                <c:pt idx="1">
                  <c:v>151.5</c:v>
                </c:pt>
                <c:pt idx="2">
                  <c:v>161.5</c:v>
                </c:pt>
                <c:pt idx="3">
                  <c:v>142</c:v>
                </c:pt>
                <c:pt idx="4">
                  <c:v>185</c:v>
                </c:pt>
                <c:pt idx="5">
                  <c:v>126.5</c:v>
                </c:pt>
                <c:pt idx="6">
                  <c:v>132.5</c:v>
                </c:pt>
                <c:pt idx="7">
                  <c:v>117.5</c:v>
                </c:pt>
                <c:pt idx="8">
                  <c:v>140</c:v>
                </c:pt>
                <c:pt idx="9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5B-49D5-BBF3-15559CD6F47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7908520"/>
        <c:axId val="347909304"/>
      </c:barChart>
      <c:catAx>
        <c:axId val="347908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09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09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08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172</c:v>
                </c:pt>
                <c:pt idx="1">
                  <c:v>200.5</c:v>
                </c:pt>
                <c:pt idx="2">
                  <c:v>188.5</c:v>
                </c:pt>
                <c:pt idx="3">
                  <c:v>185.5</c:v>
                </c:pt>
                <c:pt idx="4">
                  <c:v>185</c:v>
                </c:pt>
                <c:pt idx="5">
                  <c:v>167.5</c:v>
                </c:pt>
                <c:pt idx="6">
                  <c:v>147</c:v>
                </c:pt>
                <c:pt idx="7">
                  <c:v>192</c:v>
                </c:pt>
                <c:pt idx="8">
                  <c:v>132</c:v>
                </c:pt>
                <c:pt idx="9">
                  <c:v>144.5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7E-4A62-ABDB-FABC33C25F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532104"/>
        <c:axId val="389528184"/>
      </c:barChart>
      <c:catAx>
        <c:axId val="389532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28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528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32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149.5</c:v>
                </c:pt>
                <c:pt idx="1">
                  <c:v>136</c:v>
                </c:pt>
                <c:pt idx="2">
                  <c:v>132.5</c:v>
                </c:pt>
                <c:pt idx="3">
                  <c:v>153.5</c:v>
                </c:pt>
                <c:pt idx="4">
                  <c:v>140</c:v>
                </c:pt>
                <c:pt idx="5">
                  <c:v>113.5</c:v>
                </c:pt>
                <c:pt idx="6">
                  <c:v>152.5</c:v>
                </c:pt>
                <c:pt idx="7">
                  <c:v>124.5</c:v>
                </c:pt>
                <c:pt idx="8">
                  <c:v>122.5</c:v>
                </c:pt>
                <c:pt idx="9">
                  <c:v>122.5</c:v>
                </c:pt>
                <c:pt idx="10">
                  <c:v>122</c:v>
                </c:pt>
                <c:pt idx="11">
                  <c:v>155</c:v>
                </c:pt>
                <c:pt idx="12">
                  <c:v>145</c:v>
                </c:pt>
                <c:pt idx="13">
                  <c:v>160.5</c:v>
                </c:pt>
                <c:pt idx="14">
                  <c:v>123</c:v>
                </c:pt>
                <c:pt idx="15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B0-4746-A187-E5C2051531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268672"/>
        <c:axId val="390265144"/>
      </c:barChart>
      <c:catAx>
        <c:axId val="39026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265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265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26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131.5</c:v>
                </c:pt>
                <c:pt idx="1">
                  <c:v>144.5</c:v>
                </c:pt>
                <c:pt idx="2">
                  <c:v>176</c:v>
                </c:pt>
                <c:pt idx="3">
                  <c:v>171.5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AC-4B7E-8CC0-A18EEB8096E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263968"/>
        <c:axId val="390269064"/>
      </c:barChart>
      <c:catAx>
        <c:axId val="39026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269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269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26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498</c:v>
                </c:pt>
                <c:pt idx="1">
                  <c:v>522.5</c:v>
                </c:pt>
                <c:pt idx="2">
                  <c:v>542</c:v>
                </c:pt>
                <c:pt idx="3">
                  <c:v>487</c:v>
                </c:pt>
                <c:pt idx="4">
                  <c:v>566</c:v>
                </c:pt>
                <c:pt idx="5">
                  <c:v>434.5</c:v>
                </c:pt>
                <c:pt idx="6">
                  <c:v>487</c:v>
                </c:pt>
                <c:pt idx="7">
                  <c:v>445</c:v>
                </c:pt>
                <c:pt idx="8">
                  <c:v>510.5</c:v>
                </c:pt>
                <c:pt idx="9">
                  <c:v>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C6-4515-945F-22308A4F10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265536"/>
        <c:axId val="390267104"/>
      </c:barChart>
      <c:catAx>
        <c:axId val="39026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26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267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26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556</c:v>
                </c:pt>
                <c:pt idx="1">
                  <c:v>542.5</c:v>
                </c:pt>
                <c:pt idx="2">
                  <c:v>579</c:v>
                </c:pt>
                <c:pt idx="3">
                  <c:v>492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7C-4C40-99D5-B876FE4AB88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266320"/>
        <c:axId val="390267496"/>
      </c:barChart>
      <c:catAx>
        <c:axId val="39026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267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267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26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486.5</c:v>
                </c:pt>
                <c:pt idx="1">
                  <c:v>521.5</c:v>
                </c:pt>
                <c:pt idx="2">
                  <c:v>537.5</c:v>
                </c:pt>
                <c:pt idx="3">
                  <c:v>488.5</c:v>
                </c:pt>
                <c:pt idx="4">
                  <c:v>505.5</c:v>
                </c:pt>
                <c:pt idx="5">
                  <c:v>462</c:v>
                </c:pt>
                <c:pt idx="6">
                  <c:v>456</c:v>
                </c:pt>
                <c:pt idx="7">
                  <c:v>442.5</c:v>
                </c:pt>
                <c:pt idx="8">
                  <c:v>436</c:v>
                </c:pt>
                <c:pt idx="9">
                  <c:v>435.5</c:v>
                </c:pt>
                <c:pt idx="10">
                  <c:v>459</c:v>
                </c:pt>
                <c:pt idx="11">
                  <c:v>486.5</c:v>
                </c:pt>
                <c:pt idx="12">
                  <c:v>448</c:v>
                </c:pt>
                <c:pt idx="13">
                  <c:v>517.5</c:v>
                </c:pt>
                <c:pt idx="14">
                  <c:v>485</c:v>
                </c:pt>
                <c:pt idx="15">
                  <c:v>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E-445F-A85C-63A32A68E67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264360"/>
        <c:axId val="390263576"/>
      </c:barChart>
      <c:catAx>
        <c:axId val="390264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263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263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264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625.5</c:v>
                </c:pt>
                <c:pt idx="4">
                  <c:v>640</c:v>
                </c:pt>
                <c:pt idx="5">
                  <c:v>615</c:v>
                </c:pt>
                <c:pt idx="6">
                  <c:v>586</c:v>
                </c:pt>
                <c:pt idx="7">
                  <c:v>561.5</c:v>
                </c:pt>
                <c:pt idx="8">
                  <c:v>516.5</c:v>
                </c:pt>
                <c:pt idx="9">
                  <c:v>517</c:v>
                </c:pt>
                <c:pt idx="13">
                  <c:v>467.5</c:v>
                </c:pt>
                <c:pt idx="14">
                  <c:v>446.5</c:v>
                </c:pt>
                <c:pt idx="15">
                  <c:v>466</c:v>
                </c:pt>
                <c:pt idx="16">
                  <c:v>440</c:v>
                </c:pt>
                <c:pt idx="17">
                  <c:v>441</c:v>
                </c:pt>
                <c:pt idx="18">
                  <c:v>425</c:v>
                </c:pt>
                <c:pt idx="19">
                  <c:v>388</c:v>
                </c:pt>
                <c:pt idx="20">
                  <c:v>387</c:v>
                </c:pt>
                <c:pt idx="21">
                  <c:v>405.5</c:v>
                </c:pt>
                <c:pt idx="22">
                  <c:v>427</c:v>
                </c:pt>
                <c:pt idx="23">
                  <c:v>492</c:v>
                </c:pt>
                <c:pt idx="24">
                  <c:v>507.5</c:v>
                </c:pt>
                <c:pt idx="25">
                  <c:v>511.5</c:v>
                </c:pt>
                <c:pt idx="29">
                  <c:v>566.5</c:v>
                </c:pt>
                <c:pt idx="30">
                  <c:v>419.5</c:v>
                </c:pt>
                <c:pt idx="31">
                  <c:v>274.5</c:v>
                </c:pt>
                <c:pt idx="32">
                  <c:v>123.5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2C-4134-9EB9-7A021E31F1EA}"/>
            </c:ext>
          </c:extLst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776</c:v>
                </c:pt>
                <c:pt idx="4">
                  <c:v>785.5</c:v>
                </c:pt>
                <c:pt idx="5">
                  <c:v>716.5</c:v>
                </c:pt>
                <c:pt idx="6">
                  <c:v>683</c:v>
                </c:pt>
                <c:pt idx="7">
                  <c:v>669.5</c:v>
                </c:pt>
                <c:pt idx="8">
                  <c:v>647.5</c:v>
                </c:pt>
                <c:pt idx="9">
                  <c:v>695</c:v>
                </c:pt>
                <c:pt idx="13">
                  <c:v>739</c:v>
                </c:pt>
                <c:pt idx="14">
                  <c:v>764</c:v>
                </c:pt>
                <c:pt idx="15">
                  <c:v>728.5</c:v>
                </c:pt>
                <c:pt idx="16">
                  <c:v>715</c:v>
                </c:pt>
                <c:pt idx="17">
                  <c:v>701.5</c:v>
                </c:pt>
                <c:pt idx="18">
                  <c:v>687</c:v>
                </c:pt>
                <c:pt idx="19">
                  <c:v>722</c:v>
                </c:pt>
                <c:pt idx="20">
                  <c:v>724.5</c:v>
                </c:pt>
                <c:pt idx="21">
                  <c:v>753.5</c:v>
                </c:pt>
                <c:pt idx="22">
                  <c:v>749.5</c:v>
                </c:pt>
                <c:pt idx="23">
                  <c:v>730.5</c:v>
                </c:pt>
                <c:pt idx="24">
                  <c:v>717.5</c:v>
                </c:pt>
                <c:pt idx="25">
                  <c:v>711.5</c:v>
                </c:pt>
                <c:pt idx="29">
                  <c:v>827.5</c:v>
                </c:pt>
                <c:pt idx="30">
                  <c:v>629.5</c:v>
                </c:pt>
                <c:pt idx="31">
                  <c:v>419</c:v>
                </c:pt>
                <c:pt idx="32">
                  <c:v>196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2C-4134-9EB9-7A021E31F1EA}"/>
            </c:ext>
          </c:extLst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648</c:v>
                </c:pt>
                <c:pt idx="4">
                  <c:v>692</c:v>
                </c:pt>
                <c:pt idx="5">
                  <c:v>698</c:v>
                </c:pt>
                <c:pt idx="6">
                  <c:v>705.5</c:v>
                </c:pt>
                <c:pt idx="7">
                  <c:v>701.5</c:v>
                </c:pt>
                <c:pt idx="8">
                  <c:v>713</c:v>
                </c:pt>
                <c:pt idx="9">
                  <c:v>723.5</c:v>
                </c:pt>
                <c:pt idx="13">
                  <c:v>827.5</c:v>
                </c:pt>
                <c:pt idx="14">
                  <c:v>842.5</c:v>
                </c:pt>
                <c:pt idx="15">
                  <c:v>799</c:v>
                </c:pt>
                <c:pt idx="16">
                  <c:v>757</c:v>
                </c:pt>
                <c:pt idx="17">
                  <c:v>723.5</c:v>
                </c:pt>
                <c:pt idx="18">
                  <c:v>684.5</c:v>
                </c:pt>
                <c:pt idx="19">
                  <c:v>660</c:v>
                </c:pt>
                <c:pt idx="20">
                  <c:v>661.5</c:v>
                </c:pt>
                <c:pt idx="21">
                  <c:v>658</c:v>
                </c:pt>
                <c:pt idx="22">
                  <c:v>652.5</c:v>
                </c:pt>
                <c:pt idx="23">
                  <c:v>688.5</c:v>
                </c:pt>
                <c:pt idx="24">
                  <c:v>712</c:v>
                </c:pt>
                <c:pt idx="25">
                  <c:v>780.5</c:v>
                </c:pt>
                <c:pt idx="29">
                  <c:v>775.5</c:v>
                </c:pt>
                <c:pt idx="30">
                  <c:v>564.5</c:v>
                </c:pt>
                <c:pt idx="31">
                  <c:v>377.5</c:v>
                </c:pt>
                <c:pt idx="32">
                  <c:v>172.5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2C-4134-9EB9-7A021E31F1EA}"/>
            </c:ext>
          </c:extLst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22C-4134-9EB9-7A021E31F1EA}"/>
            </c:ext>
          </c:extLst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2049.5</c:v>
                </c:pt>
                <c:pt idx="4">
                  <c:v>2117.5</c:v>
                </c:pt>
                <c:pt idx="5">
                  <c:v>2029.5</c:v>
                </c:pt>
                <c:pt idx="6">
                  <c:v>1974.5</c:v>
                </c:pt>
                <c:pt idx="7">
                  <c:v>1932.5</c:v>
                </c:pt>
                <c:pt idx="8">
                  <c:v>1877</c:v>
                </c:pt>
                <c:pt idx="9">
                  <c:v>1935.5</c:v>
                </c:pt>
                <c:pt idx="13">
                  <c:v>2034</c:v>
                </c:pt>
                <c:pt idx="14">
                  <c:v>2053</c:v>
                </c:pt>
                <c:pt idx="15">
                  <c:v>1993.5</c:v>
                </c:pt>
                <c:pt idx="16">
                  <c:v>1912</c:v>
                </c:pt>
                <c:pt idx="17">
                  <c:v>1866</c:v>
                </c:pt>
                <c:pt idx="18">
                  <c:v>1796.5</c:v>
                </c:pt>
                <c:pt idx="19">
                  <c:v>1770</c:v>
                </c:pt>
                <c:pt idx="20">
                  <c:v>1773</c:v>
                </c:pt>
                <c:pt idx="21">
                  <c:v>1817</c:v>
                </c:pt>
                <c:pt idx="22">
                  <c:v>1829</c:v>
                </c:pt>
                <c:pt idx="23">
                  <c:v>1911</c:v>
                </c:pt>
                <c:pt idx="24">
                  <c:v>1937</c:v>
                </c:pt>
                <c:pt idx="25">
                  <c:v>2003.5</c:v>
                </c:pt>
                <c:pt idx="29">
                  <c:v>2169.5</c:v>
                </c:pt>
                <c:pt idx="30">
                  <c:v>1613.5</c:v>
                </c:pt>
                <c:pt idx="31">
                  <c:v>1071</c:v>
                </c:pt>
                <c:pt idx="32">
                  <c:v>492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22C-4134-9EB9-7A021E31F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270632"/>
        <c:axId val="390268280"/>
      </c:lineChart>
      <c:catAx>
        <c:axId val="3902706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0268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268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02706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133</c:v>
                </c:pt>
                <c:pt idx="1">
                  <c:v>104.5</c:v>
                </c:pt>
                <c:pt idx="2">
                  <c:v>128</c:v>
                </c:pt>
                <c:pt idx="3">
                  <c:v>102</c:v>
                </c:pt>
                <c:pt idx="4">
                  <c:v>112</c:v>
                </c:pt>
                <c:pt idx="5">
                  <c:v>124</c:v>
                </c:pt>
                <c:pt idx="6">
                  <c:v>102</c:v>
                </c:pt>
                <c:pt idx="7">
                  <c:v>103</c:v>
                </c:pt>
                <c:pt idx="8">
                  <c:v>96</c:v>
                </c:pt>
                <c:pt idx="9">
                  <c:v>87</c:v>
                </c:pt>
                <c:pt idx="10">
                  <c:v>101</c:v>
                </c:pt>
                <c:pt idx="11">
                  <c:v>121.5</c:v>
                </c:pt>
                <c:pt idx="12">
                  <c:v>117.5</c:v>
                </c:pt>
                <c:pt idx="13">
                  <c:v>152</c:v>
                </c:pt>
                <c:pt idx="14">
                  <c:v>116.5</c:v>
                </c:pt>
                <c:pt idx="15">
                  <c:v>125.5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91-488C-B3D2-FAC37331657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7908912"/>
        <c:axId val="347902640"/>
      </c:barChart>
      <c:catAx>
        <c:axId val="34790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0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0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0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147</c:v>
                </c:pt>
                <c:pt idx="1">
                  <c:v>145</c:v>
                </c:pt>
                <c:pt idx="2">
                  <c:v>151</c:v>
                </c:pt>
                <c:pt idx="3">
                  <c:v>123.5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3A-461A-B02C-907E5AC49AA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7903424"/>
        <c:axId val="347906952"/>
      </c:barChart>
      <c:catAx>
        <c:axId val="34790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06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06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03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183.5</c:v>
                </c:pt>
                <c:pt idx="1">
                  <c:v>205</c:v>
                </c:pt>
                <c:pt idx="2">
                  <c:v>207.5</c:v>
                </c:pt>
                <c:pt idx="3">
                  <c:v>180</c:v>
                </c:pt>
                <c:pt idx="4">
                  <c:v>193</c:v>
                </c:pt>
                <c:pt idx="5">
                  <c:v>136</c:v>
                </c:pt>
                <c:pt idx="6">
                  <c:v>174</c:v>
                </c:pt>
                <c:pt idx="7">
                  <c:v>166.5</c:v>
                </c:pt>
                <c:pt idx="8">
                  <c:v>171</c:v>
                </c:pt>
                <c:pt idx="9">
                  <c:v>183.5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8B-4B2D-A57E-D65DA9E8CAF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527008"/>
        <c:axId val="389533280"/>
      </c:barChart>
      <c:catAx>
        <c:axId val="38952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3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533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2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198</c:v>
                </c:pt>
                <c:pt idx="1">
                  <c:v>210.5</c:v>
                </c:pt>
                <c:pt idx="2">
                  <c:v>223</c:v>
                </c:pt>
                <c:pt idx="3">
                  <c:v>196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4E-4E8F-8B04-EF9EC4F2BE1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526616"/>
        <c:axId val="389533672"/>
      </c:barChart>
      <c:catAx>
        <c:axId val="389526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33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533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26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164</c:v>
                </c:pt>
                <c:pt idx="1">
                  <c:v>185</c:v>
                </c:pt>
                <c:pt idx="2">
                  <c:v>207</c:v>
                </c:pt>
                <c:pt idx="3">
                  <c:v>183</c:v>
                </c:pt>
                <c:pt idx="4">
                  <c:v>189</c:v>
                </c:pt>
                <c:pt idx="5">
                  <c:v>149.5</c:v>
                </c:pt>
                <c:pt idx="6">
                  <c:v>193.5</c:v>
                </c:pt>
                <c:pt idx="7">
                  <c:v>169.5</c:v>
                </c:pt>
                <c:pt idx="8">
                  <c:v>174.5</c:v>
                </c:pt>
                <c:pt idx="9">
                  <c:v>184.5</c:v>
                </c:pt>
                <c:pt idx="10">
                  <c:v>196</c:v>
                </c:pt>
                <c:pt idx="11">
                  <c:v>198.5</c:v>
                </c:pt>
                <c:pt idx="12">
                  <c:v>170.5</c:v>
                </c:pt>
                <c:pt idx="13">
                  <c:v>165.5</c:v>
                </c:pt>
                <c:pt idx="14">
                  <c:v>183</c:v>
                </c:pt>
                <c:pt idx="15">
                  <c:v>192.5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1C-48F4-AB84-59C646159D7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527400"/>
        <c:axId val="389529360"/>
      </c:barChart>
      <c:catAx>
        <c:axId val="389527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2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52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27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144</c:v>
                </c:pt>
                <c:pt idx="1">
                  <c:v>166</c:v>
                </c:pt>
                <c:pt idx="2">
                  <c:v>173</c:v>
                </c:pt>
                <c:pt idx="3">
                  <c:v>165</c:v>
                </c:pt>
                <c:pt idx="4">
                  <c:v>188</c:v>
                </c:pt>
                <c:pt idx="5">
                  <c:v>172</c:v>
                </c:pt>
                <c:pt idx="6">
                  <c:v>180.5</c:v>
                </c:pt>
                <c:pt idx="7">
                  <c:v>161</c:v>
                </c:pt>
                <c:pt idx="8">
                  <c:v>199.5</c:v>
                </c:pt>
                <c:pt idx="9">
                  <c:v>182.5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D-457A-A54A-7BF1667C65B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529752"/>
        <c:axId val="389527792"/>
      </c:barChart>
      <c:catAx>
        <c:axId val="389529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2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527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29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211</c:v>
                </c:pt>
                <c:pt idx="1">
                  <c:v>187</c:v>
                </c:pt>
                <c:pt idx="2">
                  <c:v>205</c:v>
                </c:pt>
                <c:pt idx="3">
                  <c:v>172.5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14-46BC-B634-7AE55116DF3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530144"/>
        <c:axId val="389531320"/>
      </c:barChart>
      <c:catAx>
        <c:axId val="38953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31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531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30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189.5</c:v>
                </c:pt>
                <c:pt idx="1">
                  <c:v>232</c:v>
                </c:pt>
                <c:pt idx="2">
                  <c:v>202.5</c:v>
                </c:pt>
                <c:pt idx="3">
                  <c:v>203.5</c:v>
                </c:pt>
                <c:pt idx="4">
                  <c:v>204.5</c:v>
                </c:pt>
                <c:pt idx="5">
                  <c:v>188.5</c:v>
                </c:pt>
                <c:pt idx="6">
                  <c:v>160.5</c:v>
                </c:pt>
                <c:pt idx="7">
                  <c:v>170</c:v>
                </c:pt>
                <c:pt idx="8">
                  <c:v>165.5</c:v>
                </c:pt>
                <c:pt idx="9">
                  <c:v>164</c:v>
                </c:pt>
                <c:pt idx="10">
                  <c:v>162</c:v>
                </c:pt>
                <c:pt idx="11">
                  <c:v>166.5</c:v>
                </c:pt>
                <c:pt idx="12">
                  <c:v>160</c:v>
                </c:pt>
                <c:pt idx="13">
                  <c:v>200</c:v>
                </c:pt>
                <c:pt idx="14">
                  <c:v>185.5</c:v>
                </c:pt>
                <c:pt idx="15">
                  <c:v>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E4-4336-BDBF-E1B30B0B20A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532496"/>
        <c:axId val="389532888"/>
      </c:barChart>
      <c:catAx>
        <c:axId val="38953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32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532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3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>
          <a:extLst>
            <a:ext uri="{FF2B5EF4-FFF2-40B4-BE49-F238E27FC236}">
              <a16:creationId xmlns:a16="http://schemas.microsoft.com/office/drawing/2014/main" id="{00000000-0008-0000-0000-00000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>
          <a:extLst>
            <a:ext uri="{FF2B5EF4-FFF2-40B4-BE49-F238E27FC236}">
              <a16:creationId xmlns:a16="http://schemas.microsoft.com/office/drawing/2014/main" id="{00000000-0008-0000-0000-00000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>
          <a:extLst>
            <a:ext uri="{FF2B5EF4-FFF2-40B4-BE49-F238E27FC236}">
              <a16:creationId xmlns:a16="http://schemas.microsoft.com/office/drawing/2014/main" id="{00000000-0008-0000-0000-00000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>
          <a:extLst>
            <a:ext uri="{FF2B5EF4-FFF2-40B4-BE49-F238E27FC236}">
              <a16:creationId xmlns:a16="http://schemas.microsoft.com/office/drawing/2014/main" id="{00000000-0008-0000-0000-00000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>
          <a:extLst>
            <a:ext uri="{FF2B5EF4-FFF2-40B4-BE49-F238E27FC236}">
              <a16:creationId xmlns:a16="http://schemas.microsoft.com/office/drawing/2014/main" id="{00000000-0008-0000-0000-00000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>
          <a:extLst>
            <a:ext uri="{FF2B5EF4-FFF2-40B4-BE49-F238E27FC236}">
              <a16:creationId xmlns:a16="http://schemas.microsoft.com/office/drawing/2014/main" id="{00000000-0008-0000-0000-00000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>
          <a:extLst>
            <a:ext uri="{FF2B5EF4-FFF2-40B4-BE49-F238E27FC236}">
              <a16:creationId xmlns:a16="http://schemas.microsoft.com/office/drawing/2014/main" id="{00000000-0008-0000-0000-00000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>
          <a:extLst>
            <a:ext uri="{FF2B5EF4-FFF2-40B4-BE49-F238E27FC236}">
              <a16:creationId xmlns:a16="http://schemas.microsoft.com/office/drawing/2014/main" id="{00000000-0008-0000-0000-00000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>
          <a:extLst>
            <a:ext uri="{FF2B5EF4-FFF2-40B4-BE49-F238E27FC236}">
              <a16:creationId xmlns:a16="http://schemas.microsoft.com/office/drawing/2014/main" id="{00000000-0008-0000-0000-00000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>
          <a:extLst>
            <a:ext uri="{FF2B5EF4-FFF2-40B4-BE49-F238E27FC236}">
              <a16:creationId xmlns:a16="http://schemas.microsoft.com/office/drawing/2014/main" id="{00000000-0008-0000-0000-00000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>
          <a:extLst>
            <a:ext uri="{FF2B5EF4-FFF2-40B4-BE49-F238E27FC236}">
              <a16:creationId xmlns:a16="http://schemas.microsoft.com/office/drawing/2014/main" id="{00000000-0008-0000-0000-00000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>
          <a:extLst>
            <a:ext uri="{FF2B5EF4-FFF2-40B4-BE49-F238E27FC236}">
              <a16:creationId xmlns:a16="http://schemas.microsoft.com/office/drawing/2014/main" id="{00000000-0008-0000-0000-00000D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>
          <a:extLst>
            <a:ext uri="{FF2B5EF4-FFF2-40B4-BE49-F238E27FC236}">
              <a16:creationId xmlns:a16="http://schemas.microsoft.com/office/drawing/2014/main" id="{00000000-0008-0000-0000-00000E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>
          <a:extLst>
            <a:ext uri="{FF2B5EF4-FFF2-40B4-BE49-F238E27FC236}">
              <a16:creationId xmlns:a16="http://schemas.microsoft.com/office/drawing/2014/main" id="{00000000-0008-0000-0000-00000F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>
          <a:extLst>
            <a:ext uri="{FF2B5EF4-FFF2-40B4-BE49-F238E27FC236}">
              <a16:creationId xmlns:a16="http://schemas.microsoft.com/office/drawing/2014/main" id="{00000000-0008-0000-0000-000010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>
          <a:extLst>
            <a:ext uri="{FF2B5EF4-FFF2-40B4-BE49-F238E27FC236}">
              <a16:creationId xmlns:a16="http://schemas.microsoft.com/office/drawing/2014/main" id="{00000000-0008-0000-0000-000011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>
          <a:extLst>
            <a:ext uri="{FF2B5EF4-FFF2-40B4-BE49-F238E27FC236}">
              <a16:creationId xmlns:a16="http://schemas.microsoft.com/office/drawing/2014/main" id="{00000000-0008-0000-0000-00001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>
          <a:extLst>
            <a:ext uri="{FF2B5EF4-FFF2-40B4-BE49-F238E27FC236}">
              <a16:creationId xmlns:a16="http://schemas.microsoft.com/office/drawing/2014/main" id="{00000000-0008-0000-0000-00001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>
          <a:extLst>
            <a:ext uri="{FF2B5EF4-FFF2-40B4-BE49-F238E27FC236}">
              <a16:creationId xmlns:a16="http://schemas.microsoft.com/office/drawing/2014/main" id="{00000000-0008-0000-0000-00001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>
          <a:extLst>
            <a:ext uri="{FF2B5EF4-FFF2-40B4-BE49-F238E27FC236}">
              <a16:creationId xmlns:a16="http://schemas.microsoft.com/office/drawing/2014/main" id="{00000000-0008-0000-0000-00001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>
          <a:extLst>
            <a:ext uri="{FF2B5EF4-FFF2-40B4-BE49-F238E27FC236}">
              <a16:creationId xmlns:a16="http://schemas.microsoft.com/office/drawing/2014/main" id="{00000000-0008-0000-0000-00001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>
          <a:extLst>
            <a:ext uri="{FF2B5EF4-FFF2-40B4-BE49-F238E27FC236}">
              <a16:creationId xmlns:a16="http://schemas.microsoft.com/office/drawing/2014/main" id="{00000000-0008-0000-0000-00001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>
          <a:extLst>
            <a:ext uri="{FF2B5EF4-FFF2-40B4-BE49-F238E27FC236}">
              <a16:creationId xmlns:a16="http://schemas.microsoft.com/office/drawing/2014/main" id="{00000000-0008-0000-0000-00001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>
          <a:extLst>
            <a:ext uri="{FF2B5EF4-FFF2-40B4-BE49-F238E27FC236}">
              <a16:creationId xmlns:a16="http://schemas.microsoft.com/office/drawing/2014/main" id="{00000000-0008-0000-0000-00001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>
          <a:extLst>
            <a:ext uri="{FF2B5EF4-FFF2-40B4-BE49-F238E27FC236}">
              <a16:creationId xmlns:a16="http://schemas.microsoft.com/office/drawing/2014/main" id="{00000000-0008-0000-0000-00001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>
          <a:extLst>
            <a:ext uri="{FF2B5EF4-FFF2-40B4-BE49-F238E27FC236}">
              <a16:creationId xmlns:a16="http://schemas.microsoft.com/office/drawing/2014/main" id="{00000000-0008-0000-0000-00001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>
          <a:extLst>
            <a:ext uri="{FF2B5EF4-FFF2-40B4-BE49-F238E27FC236}">
              <a16:creationId xmlns:a16="http://schemas.microsoft.com/office/drawing/2014/main" id="{00000000-0008-0000-0000-00001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>
          <a:extLst>
            <a:ext uri="{FF2B5EF4-FFF2-40B4-BE49-F238E27FC236}">
              <a16:creationId xmlns:a16="http://schemas.microsoft.com/office/drawing/2014/main" id="{00000000-0008-0000-0000-00001D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>
          <a:extLst>
            <a:ext uri="{FF2B5EF4-FFF2-40B4-BE49-F238E27FC236}">
              <a16:creationId xmlns:a16="http://schemas.microsoft.com/office/drawing/2014/main" id="{00000000-0008-0000-0000-00001E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>
          <a:extLst>
            <a:ext uri="{FF2B5EF4-FFF2-40B4-BE49-F238E27FC236}">
              <a16:creationId xmlns:a16="http://schemas.microsoft.com/office/drawing/2014/main" id="{00000000-0008-0000-0000-00001F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>
          <a:extLst>
            <a:ext uri="{FF2B5EF4-FFF2-40B4-BE49-F238E27FC236}">
              <a16:creationId xmlns:a16="http://schemas.microsoft.com/office/drawing/2014/main" id="{00000000-0008-0000-0000-000020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>
          <a:extLst>
            <a:ext uri="{FF2B5EF4-FFF2-40B4-BE49-F238E27FC236}">
              <a16:creationId xmlns:a16="http://schemas.microsoft.com/office/drawing/2014/main" id="{00000000-0008-0000-0000-000021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>
          <a:extLst>
            <a:ext uri="{FF2B5EF4-FFF2-40B4-BE49-F238E27FC236}">
              <a16:creationId xmlns:a16="http://schemas.microsoft.com/office/drawing/2014/main" id="{00000000-0008-0000-0000-00002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>
          <a:extLst>
            <a:ext uri="{FF2B5EF4-FFF2-40B4-BE49-F238E27FC236}">
              <a16:creationId xmlns:a16="http://schemas.microsoft.com/office/drawing/2014/main" id="{00000000-0008-0000-0000-00002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>
          <a:extLst>
            <a:ext uri="{FF2B5EF4-FFF2-40B4-BE49-F238E27FC236}">
              <a16:creationId xmlns:a16="http://schemas.microsoft.com/office/drawing/2014/main" id="{00000000-0008-0000-0000-00002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>
          <a:extLst>
            <a:ext uri="{FF2B5EF4-FFF2-40B4-BE49-F238E27FC236}">
              <a16:creationId xmlns:a16="http://schemas.microsoft.com/office/drawing/2014/main" id="{00000000-0008-0000-0000-00002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>
          <a:extLst>
            <a:ext uri="{FF2B5EF4-FFF2-40B4-BE49-F238E27FC236}">
              <a16:creationId xmlns:a16="http://schemas.microsoft.com/office/drawing/2014/main" id="{00000000-0008-0000-0000-00002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>
          <a:extLst>
            <a:ext uri="{FF2B5EF4-FFF2-40B4-BE49-F238E27FC236}">
              <a16:creationId xmlns:a16="http://schemas.microsoft.com/office/drawing/2014/main" id="{00000000-0008-0000-0000-00002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>
          <a:extLst>
            <a:ext uri="{FF2B5EF4-FFF2-40B4-BE49-F238E27FC236}">
              <a16:creationId xmlns:a16="http://schemas.microsoft.com/office/drawing/2014/main" id="{00000000-0008-0000-0000-00002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>
          <a:extLst>
            <a:ext uri="{FF2B5EF4-FFF2-40B4-BE49-F238E27FC236}">
              <a16:creationId xmlns:a16="http://schemas.microsoft.com/office/drawing/2014/main" id="{00000000-0008-0000-0000-00002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>
          <a:extLst>
            <a:ext uri="{FF2B5EF4-FFF2-40B4-BE49-F238E27FC236}">
              <a16:creationId xmlns:a16="http://schemas.microsoft.com/office/drawing/2014/main" id="{00000000-0008-0000-0000-00002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>
          <a:extLst>
            <a:ext uri="{FF2B5EF4-FFF2-40B4-BE49-F238E27FC236}">
              <a16:creationId xmlns:a16="http://schemas.microsoft.com/office/drawing/2014/main" id="{00000000-0008-0000-0000-00002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>
          <a:extLst>
            <a:ext uri="{FF2B5EF4-FFF2-40B4-BE49-F238E27FC236}">
              <a16:creationId xmlns:a16="http://schemas.microsoft.com/office/drawing/2014/main" id="{00000000-0008-0000-0000-00002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>
          <a:extLst>
            <a:ext uri="{FF2B5EF4-FFF2-40B4-BE49-F238E27FC236}">
              <a16:creationId xmlns:a16="http://schemas.microsoft.com/office/drawing/2014/main" id="{00000000-0008-0000-0000-00002D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>
          <a:extLst>
            <a:ext uri="{FF2B5EF4-FFF2-40B4-BE49-F238E27FC236}">
              <a16:creationId xmlns:a16="http://schemas.microsoft.com/office/drawing/2014/main" id="{00000000-0008-0000-0000-00002E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>
          <a:extLst>
            <a:ext uri="{FF2B5EF4-FFF2-40B4-BE49-F238E27FC236}">
              <a16:creationId xmlns:a16="http://schemas.microsoft.com/office/drawing/2014/main" id="{00000000-0008-0000-0000-00002F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>
          <a:extLst>
            <a:ext uri="{FF2B5EF4-FFF2-40B4-BE49-F238E27FC236}">
              <a16:creationId xmlns:a16="http://schemas.microsoft.com/office/drawing/2014/main" id="{00000000-0008-0000-0000-000030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>
          <a:extLst>
            <a:ext uri="{FF2B5EF4-FFF2-40B4-BE49-F238E27FC236}">
              <a16:creationId xmlns:a16="http://schemas.microsoft.com/office/drawing/2014/main" id="{00000000-0008-0000-0000-000031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>
          <a:extLst>
            <a:ext uri="{FF2B5EF4-FFF2-40B4-BE49-F238E27FC236}">
              <a16:creationId xmlns:a16="http://schemas.microsoft.com/office/drawing/2014/main" id="{00000000-0008-0000-0000-00003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>
          <a:extLst>
            <a:ext uri="{FF2B5EF4-FFF2-40B4-BE49-F238E27FC236}">
              <a16:creationId xmlns:a16="http://schemas.microsoft.com/office/drawing/2014/main" id="{00000000-0008-0000-0000-00003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>
          <a:extLst>
            <a:ext uri="{FF2B5EF4-FFF2-40B4-BE49-F238E27FC236}">
              <a16:creationId xmlns:a16="http://schemas.microsoft.com/office/drawing/2014/main" id="{00000000-0008-0000-0000-00003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>
          <a:extLst>
            <a:ext uri="{FF2B5EF4-FFF2-40B4-BE49-F238E27FC236}">
              <a16:creationId xmlns:a16="http://schemas.microsoft.com/office/drawing/2014/main" id="{00000000-0008-0000-0000-00003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>
          <a:extLst>
            <a:ext uri="{FF2B5EF4-FFF2-40B4-BE49-F238E27FC236}">
              <a16:creationId xmlns:a16="http://schemas.microsoft.com/office/drawing/2014/main" id="{00000000-0008-0000-0000-00003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>
          <a:extLst>
            <a:ext uri="{FF2B5EF4-FFF2-40B4-BE49-F238E27FC236}">
              <a16:creationId xmlns:a16="http://schemas.microsoft.com/office/drawing/2014/main" id="{00000000-0008-0000-0000-00003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>
          <a:extLst>
            <a:ext uri="{FF2B5EF4-FFF2-40B4-BE49-F238E27FC236}">
              <a16:creationId xmlns:a16="http://schemas.microsoft.com/office/drawing/2014/main" id="{00000000-0008-0000-0000-00003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>
          <a:extLst>
            <a:ext uri="{FF2B5EF4-FFF2-40B4-BE49-F238E27FC236}">
              <a16:creationId xmlns:a16="http://schemas.microsoft.com/office/drawing/2014/main" id="{00000000-0008-0000-0000-00003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>
          <a:extLst>
            <a:ext uri="{FF2B5EF4-FFF2-40B4-BE49-F238E27FC236}">
              <a16:creationId xmlns:a16="http://schemas.microsoft.com/office/drawing/2014/main" id="{00000000-0008-0000-0000-00003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>
          <a:extLst>
            <a:ext uri="{FF2B5EF4-FFF2-40B4-BE49-F238E27FC236}">
              <a16:creationId xmlns:a16="http://schemas.microsoft.com/office/drawing/2014/main" id="{00000000-0008-0000-0000-00003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>
          <a:extLst>
            <a:ext uri="{FF2B5EF4-FFF2-40B4-BE49-F238E27FC236}">
              <a16:creationId xmlns:a16="http://schemas.microsoft.com/office/drawing/2014/main" id="{00000000-0008-0000-0000-00003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>
          <a:extLst>
            <a:ext uri="{FF2B5EF4-FFF2-40B4-BE49-F238E27FC236}">
              <a16:creationId xmlns:a16="http://schemas.microsoft.com/office/drawing/2014/main" id="{00000000-0008-0000-0000-00003DE801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>
          <a:extLst>
            <a:ext uri="{FF2B5EF4-FFF2-40B4-BE49-F238E27FC236}">
              <a16:creationId xmlns:a16="http://schemas.microsoft.com/office/drawing/2014/main" id="{00000000-0008-0000-0000-00003EE801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>
          <a:extLst>
            <a:ext uri="{FF2B5EF4-FFF2-40B4-BE49-F238E27FC236}">
              <a16:creationId xmlns:a16="http://schemas.microsoft.com/office/drawing/2014/main" id="{00000000-0008-0000-0000-00003FE801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>
          <a:extLst>
            <a:ext uri="{FF2B5EF4-FFF2-40B4-BE49-F238E27FC236}">
              <a16:creationId xmlns:a16="http://schemas.microsoft.com/office/drawing/2014/main" id="{00000000-0008-0000-0000-000040E801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>
          <a:extLst>
            <a:ext uri="{FF2B5EF4-FFF2-40B4-BE49-F238E27FC236}">
              <a16:creationId xmlns:a16="http://schemas.microsoft.com/office/drawing/2014/main" id="{00000000-0008-0000-0000-000041E801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>
          <a:extLst>
            <a:ext uri="{FF2B5EF4-FFF2-40B4-BE49-F238E27FC236}">
              <a16:creationId xmlns:a16="http://schemas.microsoft.com/office/drawing/2014/main" id="{00000000-0008-0000-0000-000042E801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>
          <a:extLst>
            <a:ext uri="{FF2B5EF4-FFF2-40B4-BE49-F238E27FC236}">
              <a16:creationId xmlns:a16="http://schemas.microsoft.com/office/drawing/2014/main" id="{00000000-0008-0000-0000-000043E801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>
          <a:extLst>
            <a:ext uri="{FF2B5EF4-FFF2-40B4-BE49-F238E27FC236}">
              <a16:creationId xmlns:a16="http://schemas.microsoft.com/office/drawing/2014/main" id="{00000000-0008-0000-0000-000044E801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>
          <a:extLst>
            <a:ext uri="{FF2B5EF4-FFF2-40B4-BE49-F238E27FC236}">
              <a16:creationId xmlns:a16="http://schemas.microsoft.com/office/drawing/2014/main" id="{00000000-0008-0000-0000-000045E801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>
          <a:extLst>
            <a:ext uri="{FF2B5EF4-FFF2-40B4-BE49-F238E27FC236}">
              <a16:creationId xmlns:a16="http://schemas.microsoft.com/office/drawing/2014/main" id="{00000000-0008-0000-0000-000048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>
          <a:extLst>
            <a:ext uri="{FF2B5EF4-FFF2-40B4-BE49-F238E27FC236}">
              <a16:creationId xmlns:a16="http://schemas.microsoft.com/office/drawing/2014/main" id="{00000000-0008-0000-0000-000049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>
          <a:extLst>
            <a:ext uri="{FF2B5EF4-FFF2-40B4-BE49-F238E27FC236}">
              <a16:creationId xmlns:a16="http://schemas.microsoft.com/office/drawing/2014/main" id="{00000000-0008-0000-0000-00004AE801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>
          <a:extLst>
            <a:ext uri="{FF2B5EF4-FFF2-40B4-BE49-F238E27FC236}">
              <a16:creationId xmlns:a16="http://schemas.microsoft.com/office/drawing/2014/main" id="{00000000-0008-0000-0000-00004B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>
          <a:extLst>
            <a:ext uri="{FF2B5EF4-FFF2-40B4-BE49-F238E27FC236}">
              <a16:creationId xmlns:a16="http://schemas.microsoft.com/office/drawing/2014/main" id="{00000000-0008-0000-0000-00004C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>
          <a:extLst>
            <a:ext uri="{FF2B5EF4-FFF2-40B4-BE49-F238E27FC236}">
              <a16:creationId xmlns:a16="http://schemas.microsoft.com/office/drawing/2014/main" id="{00000000-0008-0000-0000-00004DE801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>
          <a:extLst>
            <a:ext uri="{FF2B5EF4-FFF2-40B4-BE49-F238E27FC236}">
              <a16:creationId xmlns:a16="http://schemas.microsoft.com/office/drawing/2014/main" id="{00000000-0008-0000-0000-00004E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>
          <a:extLst>
            <a:ext uri="{FF2B5EF4-FFF2-40B4-BE49-F238E27FC236}">
              <a16:creationId xmlns:a16="http://schemas.microsoft.com/office/drawing/2014/main" id="{00000000-0008-0000-0000-00004F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>
          <a:extLst>
            <a:ext uri="{FF2B5EF4-FFF2-40B4-BE49-F238E27FC236}">
              <a16:creationId xmlns:a16="http://schemas.microsoft.com/office/drawing/2014/main" id="{00000000-0008-0000-0000-000050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>
          <a:extLst>
            <a:ext uri="{FF2B5EF4-FFF2-40B4-BE49-F238E27FC236}">
              <a16:creationId xmlns:a16="http://schemas.microsoft.com/office/drawing/2014/main" id="{00000000-0008-0000-0000-000051E801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>
          <a:extLst>
            <a:ext uri="{FF2B5EF4-FFF2-40B4-BE49-F238E27FC236}">
              <a16:creationId xmlns:a16="http://schemas.microsoft.com/office/drawing/2014/main" id="{00000000-0008-0000-0000-000052E801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>
          <a:extLst>
            <a:ext uri="{FF2B5EF4-FFF2-40B4-BE49-F238E27FC236}">
              <a16:creationId xmlns:a16="http://schemas.microsoft.com/office/drawing/2014/main" id="{00000000-0008-0000-0000-000053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>
          <a:extLst>
            <a:ext uri="{FF2B5EF4-FFF2-40B4-BE49-F238E27FC236}">
              <a16:creationId xmlns:a16="http://schemas.microsoft.com/office/drawing/2014/main" id="{00000000-0008-0000-0000-000054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>
          <a:extLst>
            <a:ext uri="{FF2B5EF4-FFF2-40B4-BE49-F238E27FC236}">
              <a16:creationId xmlns:a16="http://schemas.microsoft.com/office/drawing/2014/main" id="{00000000-0008-0000-0000-000055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>
          <a:extLst>
            <a:ext uri="{FF2B5EF4-FFF2-40B4-BE49-F238E27FC236}">
              <a16:creationId xmlns:a16="http://schemas.microsoft.com/office/drawing/2014/main" id="{00000000-0008-0000-0100-00000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>
          <a:extLst>
            <a:ext uri="{FF2B5EF4-FFF2-40B4-BE49-F238E27FC236}">
              <a16:creationId xmlns:a16="http://schemas.microsoft.com/office/drawing/2014/main" id="{00000000-0008-0000-0100-00000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>
          <a:extLst>
            <a:ext uri="{FF2B5EF4-FFF2-40B4-BE49-F238E27FC236}">
              <a16:creationId xmlns:a16="http://schemas.microsoft.com/office/drawing/2014/main" id="{00000000-0008-0000-0100-00000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>
          <a:extLst>
            <a:ext uri="{FF2B5EF4-FFF2-40B4-BE49-F238E27FC236}">
              <a16:creationId xmlns:a16="http://schemas.microsoft.com/office/drawing/2014/main" id="{00000000-0008-0000-0100-00000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>
          <a:extLst>
            <a:ext uri="{FF2B5EF4-FFF2-40B4-BE49-F238E27FC236}">
              <a16:creationId xmlns:a16="http://schemas.microsoft.com/office/drawing/2014/main" id="{00000000-0008-0000-0100-00000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>
          <a:extLst>
            <a:ext uri="{FF2B5EF4-FFF2-40B4-BE49-F238E27FC236}">
              <a16:creationId xmlns:a16="http://schemas.microsoft.com/office/drawing/2014/main" id="{00000000-0008-0000-0100-00000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>
          <a:extLst>
            <a:ext uri="{FF2B5EF4-FFF2-40B4-BE49-F238E27FC236}">
              <a16:creationId xmlns:a16="http://schemas.microsoft.com/office/drawing/2014/main" id="{00000000-0008-0000-0100-00000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>
          <a:extLst>
            <a:ext uri="{FF2B5EF4-FFF2-40B4-BE49-F238E27FC236}">
              <a16:creationId xmlns:a16="http://schemas.microsoft.com/office/drawing/2014/main" id="{00000000-0008-0000-0100-00000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>
          <a:extLst>
            <a:ext uri="{FF2B5EF4-FFF2-40B4-BE49-F238E27FC236}">
              <a16:creationId xmlns:a16="http://schemas.microsoft.com/office/drawing/2014/main" id="{00000000-0008-0000-0100-00000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>
          <a:extLst>
            <a:ext uri="{FF2B5EF4-FFF2-40B4-BE49-F238E27FC236}">
              <a16:creationId xmlns:a16="http://schemas.microsoft.com/office/drawing/2014/main" id="{00000000-0008-0000-0100-00000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>
          <a:extLst>
            <a:ext uri="{FF2B5EF4-FFF2-40B4-BE49-F238E27FC236}">
              <a16:creationId xmlns:a16="http://schemas.microsoft.com/office/drawing/2014/main" id="{00000000-0008-0000-0100-00000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>
          <a:extLst>
            <a:ext uri="{FF2B5EF4-FFF2-40B4-BE49-F238E27FC236}">
              <a16:creationId xmlns:a16="http://schemas.microsoft.com/office/drawing/2014/main" id="{00000000-0008-0000-0100-00000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>
          <a:extLst>
            <a:ext uri="{FF2B5EF4-FFF2-40B4-BE49-F238E27FC236}">
              <a16:creationId xmlns:a16="http://schemas.microsoft.com/office/drawing/2014/main" id="{00000000-0008-0000-0100-00000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>
          <a:extLst>
            <a:ext uri="{FF2B5EF4-FFF2-40B4-BE49-F238E27FC236}">
              <a16:creationId xmlns:a16="http://schemas.microsoft.com/office/drawing/2014/main" id="{00000000-0008-0000-0100-00000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>
          <a:extLst>
            <a:ext uri="{FF2B5EF4-FFF2-40B4-BE49-F238E27FC236}">
              <a16:creationId xmlns:a16="http://schemas.microsoft.com/office/drawing/2014/main" id="{00000000-0008-0000-0100-00001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>
          <a:extLst>
            <a:ext uri="{FF2B5EF4-FFF2-40B4-BE49-F238E27FC236}">
              <a16:creationId xmlns:a16="http://schemas.microsoft.com/office/drawing/2014/main" id="{00000000-0008-0000-0100-00001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>
          <a:extLst>
            <a:ext uri="{FF2B5EF4-FFF2-40B4-BE49-F238E27FC236}">
              <a16:creationId xmlns:a16="http://schemas.microsoft.com/office/drawing/2014/main" id="{00000000-0008-0000-0100-00001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>
          <a:extLst>
            <a:ext uri="{FF2B5EF4-FFF2-40B4-BE49-F238E27FC236}">
              <a16:creationId xmlns:a16="http://schemas.microsoft.com/office/drawing/2014/main" id="{00000000-0008-0000-0100-00001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>
          <a:extLst>
            <a:ext uri="{FF2B5EF4-FFF2-40B4-BE49-F238E27FC236}">
              <a16:creationId xmlns:a16="http://schemas.microsoft.com/office/drawing/2014/main" id="{00000000-0008-0000-0100-00001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>
          <a:extLst>
            <a:ext uri="{FF2B5EF4-FFF2-40B4-BE49-F238E27FC236}">
              <a16:creationId xmlns:a16="http://schemas.microsoft.com/office/drawing/2014/main" id="{00000000-0008-0000-0100-00001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>
          <a:extLst>
            <a:ext uri="{FF2B5EF4-FFF2-40B4-BE49-F238E27FC236}">
              <a16:creationId xmlns:a16="http://schemas.microsoft.com/office/drawing/2014/main" id="{00000000-0008-0000-0100-00001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>
          <a:extLst>
            <a:ext uri="{FF2B5EF4-FFF2-40B4-BE49-F238E27FC236}">
              <a16:creationId xmlns:a16="http://schemas.microsoft.com/office/drawing/2014/main" id="{00000000-0008-0000-0100-00001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>
          <a:extLst>
            <a:ext uri="{FF2B5EF4-FFF2-40B4-BE49-F238E27FC236}">
              <a16:creationId xmlns:a16="http://schemas.microsoft.com/office/drawing/2014/main" id="{00000000-0008-0000-0100-00001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>
          <a:extLst>
            <a:ext uri="{FF2B5EF4-FFF2-40B4-BE49-F238E27FC236}">
              <a16:creationId xmlns:a16="http://schemas.microsoft.com/office/drawing/2014/main" id="{00000000-0008-0000-0100-00001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>
          <a:extLst>
            <a:ext uri="{FF2B5EF4-FFF2-40B4-BE49-F238E27FC236}">
              <a16:creationId xmlns:a16="http://schemas.microsoft.com/office/drawing/2014/main" id="{00000000-0008-0000-0100-00001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>
          <a:extLst>
            <a:ext uri="{FF2B5EF4-FFF2-40B4-BE49-F238E27FC236}">
              <a16:creationId xmlns:a16="http://schemas.microsoft.com/office/drawing/2014/main" id="{00000000-0008-0000-0100-00001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>
          <a:extLst>
            <a:ext uri="{FF2B5EF4-FFF2-40B4-BE49-F238E27FC236}">
              <a16:creationId xmlns:a16="http://schemas.microsoft.com/office/drawing/2014/main" id="{00000000-0008-0000-0100-00001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>
          <a:extLst>
            <a:ext uri="{FF2B5EF4-FFF2-40B4-BE49-F238E27FC236}">
              <a16:creationId xmlns:a16="http://schemas.microsoft.com/office/drawing/2014/main" id="{00000000-0008-0000-0100-00001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>
          <a:extLst>
            <a:ext uri="{FF2B5EF4-FFF2-40B4-BE49-F238E27FC236}">
              <a16:creationId xmlns:a16="http://schemas.microsoft.com/office/drawing/2014/main" id="{00000000-0008-0000-0100-00001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>
          <a:extLst>
            <a:ext uri="{FF2B5EF4-FFF2-40B4-BE49-F238E27FC236}">
              <a16:creationId xmlns:a16="http://schemas.microsoft.com/office/drawing/2014/main" id="{00000000-0008-0000-0100-00001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>
          <a:extLst>
            <a:ext uri="{FF2B5EF4-FFF2-40B4-BE49-F238E27FC236}">
              <a16:creationId xmlns:a16="http://schemas.microsoft.com/office/drawing/2014/main" id="{00000000-0008-0000-0100-00002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>
          <a:extLst>
            <a:ext uri="{FF2B5EF4-FFF2-40B4-BE49-F238E27FC236}">
              <a16:creationId xmlns:a16="http://schemas.microsoft.com/office/drawing/2014/main" id="{00000000-0008-0000-0100-00002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>
          <a:extLst>
            <a:ext uri="{FF2B5EF4-FFF2-40B4-BE49-F238E27FC236}">
              <a16:creationId xmlns:a16="http://schemas.microsoft.com/office/drawing/2014/main" id="{00000000-0008-0000-0100-00002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>
          <a:extLst>
            <a:ext uri="{FF2B5EF4-FFF2-40B4-BE49-F238E27FC236}">
              <a16:creationId xmlns:a16="http://schemas.microsoft.com/office/drawing/2014/main" id="{00000000-0008-0000-0100-00002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>
          <a:extLst>
            <a:ext uri="{FF2B5EF4-FFF2-40B4-BE49-F238E27FC236}">
              <a16:creationId xmlns:a16="http://schemas.microsoft.com/office/drawing/2014/main" id="{00000000-0008-0000-0100-00002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>
          <a:extLst>
            <a:ext uri="{FF2B5EF4-FFF2-40B4-BE49-F238E27FC236}">
              <a16:creationId xmlns:a16="http://schemas.microsoft.com/office/drawing/2014/main" id="{00000000-0008-0000-0100-00002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>
          <a:extLst>
            <a:ext uri="{FF2B5EF4-FFF2-40B4-BE49-F238E27FC236}">
              <a16:creationId xmlns:a16="http://schemas.microsoft.com/office/drawing/2014/main" id="{00000000-0008-0000-0100-00002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>
          <a:extLst>
            <a:ext uri="{FF2B5EF4-FFF2-40B4-BE49-F238E27FC236}">
              <a16:creationId xmlns:a16="http://schemas.microsoft.com/office/drawing/2014/main" id="{00000000-0008-0000-0100-00002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>
          <a:extLst>
            <a:ext uri="{FF2B5EF4-FFF2-40B4-BE49-F238E27FC236}">
              <a16:creationId xmlns:a16="http://schemas.microsoft.com/office/drawing/2014/main" id="{00000000-0008-0000-0100-00002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>
          <a:extLst>
            <a:ext uri="{FF2B5EF4-FFF2-40B4-BE49-F238E27FC236}">
              <a16:creationId xmlns:a16="http://schemas.microsoft.com/office/drawing/2014/main" id="{00000000-0008-0000-0100-00002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>
          <a:extLst>
            <a:ext uri="{FF2B5EF4-FFF2-40B4-BE49-F238E27FC236}">
              <a16:creationId xmlns:a16="http://schemas.microsoft.com/office/drawing/2014/main" id="{00000000-0008-0000-0100-00002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>
          <a:extLst>
            <a:ext uri="{FF2B5EF4-FFF2-40B4-BE49-F238E27FC236}">
              <a16:creationId xmlns:a16="http://schemas.microsoft.com/office/drawing/2014/main" id="{00000000-0008-0000-0100-00002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>
          <a:extLst>
            <a:ext uri="{FF2B5EF4-FFF2-40B4-BE49-F238E27FC236}">
              <a16:creationId xmlns:a16="http://schemas.microsoft.com/office/drawing/2014/main" id="{00000000-0008-0000-0100-00002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>
          <a:extLst>
            <a:ext uri="{FF2B5EF4-FFF2-40B4-BE49-F238E27FC236}">
              <a16:creationId xmlns:a16="http://schemas.microsoft.com/office/drawing/2014/main" id="{00000000-0008-0000-0100-00002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>
          <a:extLst>
            <a:ext uri="{FF2B5EF4-FFF2-40B4-BE49-F238E27FC236}">
              <a16:creationId xmlns:a16="http://schemas.microsoft.com/office/drawing/2014/main" id="{00000000-0008-0000-0100-00002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>
          <a:extLst>
            <a:ext uri="{FF2B5EF4-FFF2-40B4-BE49-F238E27FC236}">
              <a16:creationId xmlns:a16="http://schemas.microsoft.com/office/drawing/2014/main" id="{00000000-0008-0000-0100-00002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>
          <a:extLst>
            <a:ext uri="{FF2B5EF4-FFF2-40B4-BE49-F238E27FC236}">
              <a16:creationId xmlns:a16="http://schemas.microsoft.com/office/drawing/2014/main" id="{00000000-0008-0000-0100-00003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>
          <a:extLst>
            <a:ext uri="{FF2B5EF4-FFF2-40B4-BE49-F238E27FC236}">
              <a16:creationId xmlns:a16="http://schemas.microsoft.com/office/drawing/2014/main" id="{00000000-0008-0000-0100-00003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>
          <a:extLst>
            <a:ext uri="{FF2B5EF4-FFF2-40B4-BE49-F238E27FC236}">
              <a16:creationId xmlns:a16="http://schemas.microsoft.com/office/drawing/2014/main" id="{00000000-0008-0000-0100-00003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>
          <a:extLst>
            <a:ext uri="{FF2B5EF4-FFF2-40B4-BE49-F238E27FC236}">
              <a16:creationId xmlns:a16="http://schemas.microsoft.com/office/drawing/2014/main" id="{00000000-0008-0000-0100-00003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>
          <a:extLst>
            <a:ext uri="{FF2B5EF4-FFF2-40B4-BE49-F238E27FC236}">
              <a16:creationId xmlns:a16="http://schemas.microsoft.com/office/drawing/2014/main" id="{00000000-0008-0000-0100-00003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>
          <a:extLst>
            <a:ext uri="{FF2B5EF4-FFF2-40B4-BE49-F238E27FC236}">
              <a16:creationId xmlns:a16="http://schemas.microsoft.com/office/drawing/2014/main" id="{00000000-0008-0000-0100-00003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>
          <a:extLst>
            <a:ext uri="{FF2B5EF4-FFF2-40B4-BE49-F238E27FC236}">
              <a16:creationId xmlns:a16="http://schemas.microsoft.com/office/drawing/2014/main" id="{00000000-0008-0000-0100-00003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>
          <a:extLst>
            <a:ext uri="{FF2B5EF4-FFF2-40B4-BE49-F238E27FC236}">
              <a16:creationId xmlns:a16="http://schemas.microsoft.com/office/drawing/2014/main" id="{00000000-0008-0000-0100-00003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>
          <a:extLst>
            <a:ext uri="{FF2B5EF4-FFF2-40B4-BE49-F238E27FC236}">
              <a16:creationId xmlns:a16="http://schemas.microsoft.com/office/drawing/2014/main" id="{00000000-0008-0000-0100-00003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>
          <a:extLst>
            <a:ext uri="{FF2B5EF4-FFF2-40B4-BE49-F238E27FC236}">
              <a16:creationId xmlns:a16="http://schemas.microsoft.com/office/drawing/2014/main" id="{00000000-0008-0000-0100-00003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>
          <a:extLst>
            <a:ext uri="{FF2B5EF4-FFF2-40B4-BE49-F238E27FC236}">
              <a16:creationId xmlns:a16="http://schemas.microsoft.com/office/drawing/2014/main" id="{00000000-0008-0000-0100-00003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>
          <a:extLst>
            <a:ext uri="{FF2B5EF4-FFF2-40B4-BE49-F238E27FC236}">
              <a16:creationId xmlns:a16="http://schemas.microsoft.com/office/drawing/2014/main" id="{00000000-0008-0000-0100-00003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>
          <a:extLst>
            <a:ext uri="{FF2B5EF4-FFF2-40B4-BE49-F238E27FC236}">
              <a16:creationId xmlns:a16="http://schemas.microsoft.com/office/drawing/2014/main" id="{00000000-0008-0000-0100-00003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>
          <a:extLst>
            <a:ext uri="{FF2B5EF4-FFF2-40B4-BE49-F238E27FC236}">
              <a16:creationId xmlns:a16="http://schemas.microsoft.com/office/drawing/2014/main" id="{00000000-0008-0000-0100-00003D4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>
          <a:extLst>
            <a:ext uri="{FF2B5EF4-FFF2-40B4-BE49-F238E27FC236}">
              <a16:creationId xmlns:a16="http://schemas.microsoft.com/office/drawing/2014/main" id="{00000000-0008-0000-0100-00003E4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>
          <a:extLst>
            <a:ext uri="{FF2B5EF4-FFF2-40B4-BE49-F238E27FC236}">
              <a16:creationId xmlns:a16="http://schemas.microsoft.com/office/drawing/2014/main" id="{00000000-0008-0000-0100-00003F4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>
          <a:extLst>
            <a:ext uri="{FF2B5EF4-FFF2-40B4-BE49-F238E27FC236}">
              <a16:creationId xmlns:a16="http://schemas.microsoft.com/office/drawing/2014/main" id="{00000000-0008-0000-0100-0000404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>
          <a:extLst>
            <a:ext uri="{FF2B5EF4-FFF2-40B4-BE49-F238E27FC236}">
              <a16:creationId xmlns:a16="http://schemas.microsoft.com/office/drawing/2014/main" id="{00000000-0008-0000-0100-0000414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>
          <a:extLst>
            <a:ext uri="{FF2B5EF4-FFF2-40B4-BE49-F238E27FC236}">
              <a16:creationId xmlns:a16="http://schemas.microsoft.com/office/drawing/2014/main" id="{00000000-0008-0000-0100-0000424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>
          <a:extLst>
            <a:ext uri="{FF2B5EF4-FFF2-40B4-BE49-F238E27FC236}">
              <a16:creationId xmlns:a16="http://schemas.microsoft.com/office/drawing/2014/main" id="{00000000-0008-0000-0100-0000434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>
          <a:extLst>
            <a:ext uri="{FF2B5EF4-FFF2-40B4-BE49-F238E27FC236}">
              <a16:creationId xmlns:a16="http://schemas.microsoft.com/office/drawing/2014/main" id="{00000000-0008-0000-0100-0000444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>
          <a:extLst>
            <a:ext uri="{FF2B5EF4-FFF2-40B4-BE49-F238E27FC236}">
              <a16:creationId xmlns:a16="http://schemas.microsoft.com/office/drawing/2014/main" id="{00000000-0008-0000-0100-0000454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>
          <a:extLst>
            <a:ext uri="{FF2B5EF4-FFF2-40B4-BE49-F238E27FC236}">
              <a16:creationId xmlns:a16="http://schemas.microsoft.com/office/drawing/2014/main" id="{00000000-0008-0000-0100-000048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>
          <a:extLst>
            <a:ext uri="{FF2B5EF4-FFF2-40B4-BE49-F238E27FC236}">
              <a16:creationId xmlns:a16="http://schemas.microsoft.com/office/drawing/2014/main" id="{00000000-0008-0000-0100-000049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>
          <a:extLst>
            <a:ext uri="{FF2B5EF4-FFF2-40B4-BE49-F238E27FC236}">
              <a16:creationId xmlns:a16="http://schemas.microsoft.com/office/drawing/2014/main" id="{00000000-0008-0000-0100-00004A4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>
          <a:extLst>
            <a:ext uri="{FF2B5EF4-FFF2-40B4-BE49-F238E27FC236}">
              <a16:creationId xmlns:a16="http://schemas.microsoft.com/office/drawing/2014/main" id="{00000000-0008-0000-0100-00004B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>
          <a:extLst>
            <a:ext uri="{FF2B5EF4-FFF2-40B4-BE49-F238E27FC236}">
              <a16:creationId xmlns:a16="http://schemas.microsoft.com/office/drawing/2014/main" id="{00000000-0008-0000-0100-00004C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>
          <a:extLst>
            <a:ext uri="{FF2B5EF4-FFF2-40B4-BE49-F238E27FC236}">
              <a16:creationId xmlns:a16="http://schemas.microsoft.com/office/drawing/2014/main" id="{00000000-0008-0000-0100-00004D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>
          <a:extLst>
            <a:ext uri="{FF2B5EF4-FFF2-40B4-BE49-F238E27FC236}">
              <a16:creationId xmlns:a16="http://schemas.microsoft.com/office/drawing/2014/main" id="{00000000-0008-0000-0100-00004E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>
          <a:extLst>
            <a:ext uri="{FF2B5EF4-FFF2-40B4-BE49-F238E27FC236}">
              <a16:creationId xmlns:a16="http://schemas.microsoft.com/office/drawing/2014/main" id="{00000000-0008-0000-0100-00004F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>
          <a:extLst>
            <a:ext uri="{FF2B5EF4-FFF2-40B4-BE49-F238E27FC236}">
              <a16:creationId xmlns:a16="http://schemas.microsoft.com/office/drawing/2014/main" id="{00000000-0008-0000-0100-000050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>
          <a:extLst>
            <a:ext uri="{FF2B5EF4-FFF2-40B4-BE49-F238E27FC236}">
              <a16:creationId xmlns:a16="http://schemas.microsoft.com/office/drawing/2014/main" id="{00000000-0008-0000-0100-000051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>
          <a:extLst>
            <a:ext uri="{FF2B5EF4-FFF2-40B4-BE49-F238E27FC236}">
              <a16:creationId xmlns:a16="http://schemas.microsoft.com/office/drawing/2014/main" id="{00000000-0008-0000-0100-000052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>
          <a:extLst>
            <a:ext uri="{FF2B5EF4-FFF2-40B4-BE49-F238E27FC236}">
              <a16:creationId xmlns:a16="http://schemas.microsoft.com/office/drawing/2014/main" id="{00000000-0008-0000-0100-000053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>
          <a:extLst>
            <a:ext uri="{FF2B5EF4-FFF2-40B4-BE49-F238E27FC236}">
              <a16:creationId xmlns:a16="http://schemas.microsoft.com/office/drawing/2014/main" id="{00000000-0008-0000-0100-000055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>
          <a:extLst>
            <a:ext uri="{FF2B5EF4-FFF2-40B4-BE49-F238E27FC236}">
              <a16:creationId xmlns:a16="http://schemas.microsoft.com/office/drawing/2014/main" id="{00000000-0008-0000-0100-000056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>
          <a:extLst>
            <a:ext uri="{FF2B5EF4-FFF2-40B4-BE49-F238E27FC236}">
              <a16:creationId xmlns:a16="http://schemas.microsoft.com/office/drawing/2014/main" id="{00000000-0008-0000-0200-000002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>
          <a:extLst>
            <a:ext uri="{FF2B5EF4-FFF2-40B4-BE49-F238E27FC236}">
              <a16:creationId xmlns:a16="http://schemas.microsoft.com/office/drawing/2014/main" id="{00000000-0008-0000-0200-000003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>
          <a:extLst>
            <a:ext uri="{FF2B5EF4-FFF2-40B4-BE49-F238E27FC236}">
              <a16:creationId xmlns:a16="http://schemas.microsoft.com/office/drawing/2014/main" id="{00000000-0008-0000-0200-000004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>
          <a:extLst>
            <a:ext uri="{FF2B5EF4-FFF2-40B4-BE49-F238E27FC236}">
              <a16:creationId xmlns:a16="http://schemas.microsoft.com/office/drawing/2014/main" id="{00000000-0008-0000-0200-000005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>
          <a:extLst>
            <a:ext uri="{FF2B5EF4-FFF2-40B4-BE49-F238E27FC236}">
              <a16:creationId xmlns:a16="http://schemas.microsoft.com/office/drawing/2014/main" id="{00000000-0008-0000-0200-000006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>
          <a:extLst>
            <a:ext uri="{FF2B5EF4-FFF2-40B4-BE49-F238E27FC236}">
              <a16:creationId xmlns:a16="http://schemas.microsoft.com/office/drawing/2014/main" id="{00000000-0008-0000-0200-000007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>
          <a:extLst>
            <a:ext uri="{FF2B5EF4-FFF2-40B4-BE49-F238E27FC236}">
              <a16:creationId xmlns:a16="http://schemas.microsoft.com/office/drawing/2014/main" id="{00000000-0008-0000-0200-000008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>
          <a:extLst>
            <a:ext uri="{FF2B5EF4-FFF2-40B4-BE49-F238E27FC236}">
              <a16:creationId xmlns:a16="http://schemas.microsoft.com/office/drawing/2014/main" id="{00000000-0008-0000-0200-000009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>
          <a:extLst>
            <a:ext uri="{FF2B5EF4-FFF2-40B4-BE49-F238E27FC236}">
              <a16:creationId xmlns:a16="http://schemas.microsoft.com/office/drawing/2014/main" id="{00000000-0008-0000-0200-00000A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>
          <a:extLst>
            <a:ext uri="{FF2B5EF4-FFF2-40B4-BE49-F238E27FC236}">
              <a16:creationId xmlns:a16="http://schemas.microsoft.com/office/drawing/2014/main" id="{00000000-0008-0000-0200-00000B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>
          <a:extLst>
            <a:ext uri="{FF2B5EF4-FFF2-40B4-BE49-F238E27FC236}">
              <a16:creationId xmlns:a16="http://schemas.microsoft.com/office/drawing/2014/main" id="{00000000-0008-0000-0200-00000C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>
          <a:extLst>
            <a:ext uri="{FF2B5EF4-FFF2-40B4-BE49-F238E27FC236}">
              <a16:creationId xmlns:a16="http://schemas.microsoft.com/office/drawing/2014/main" id="{00000000-0008-0000-0200-00000D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>
          <a:extLst>
            <a:ext uri="{FF2B5EF4-FFF2-40B4-BE49-F238E27FC236}">
              <a16:creationId xmlns:a16="http://schemas.microsoft.com/office/drawing/2014/main" id="{00000000-0008-0000-0200-00000E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>
          <a:extLst>
            <a:ext uri="{FF2B5EF4-FFF2-40B4-BE49-F238E27FC236}">
              <a16:creationId xmlns:a16="http://schemas.microsoft.com/office/drawing/2014/main" id="{00000000-0008-0000-0200-00000F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>
          <a:extLst>
            <a:ext uri="{FF2B5EF4-FFF2-40B4-BE49-F238E27FC236}">
              <a16:creationId xmlns:a16="http://schemas.microsoft.com/office/drawing/2014/main" id="{00000000-0008-0000-0200-000010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>
          <a:extLst>
            <a:ext uri="{FF2B5EF4-FFF2-40B4-BE49-F238E27FC236}">
              <a16:creationId xmlns:a16="http://schemas.microsoft.com/office/drawing/2014/main" id="{00000000-0008-0000-0200-000011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>
          <a:extLst>
            <a:ext uri="{FF2B5EF4-FFF2-40B4-BE49-F238E27FC236}">
              <a16:creationId xmlns:a16="http://schemas.microsoft.com/office/drawing/2014/main" id="{00000000-0008-0000-0200-000012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>
          <a:extLst>
            <a:ext uri="{FF2B5EF4-FFF2-40B4-BE49-F238E27FC236}">
              <a16:creationId xmlns:a16="http://schemas.microsoft.com/office/drawing/2014/main" id="{00000000-0008-0000-0200-000013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>
          <a:extLst>
            <a:ext uri="{FF2B5EF4-FFF2-40B4-BE49-F238E27FC236}">
              <a16:creationId xmlns:a16="http://schemas.microsoft.com/office/drawing/2014/main" id="{00000000-0008-0000-0200-000014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>
          <a:extLst>
            <a:ext uri="{FF2B5EF4-FFF2-40B4-BE49-F238E27FC236}">
              <a16:creationId xmlns:a16="http://schemas.microsoft.com/office/drawing/2014/main" id="{00000000-0008-0000-0200-000015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>
          <a:extLst>
            <a:ext uri="{FF2B5EF4-FFF2-40B4-BE49-F238E27FC236}">
              <a16:creationId xmlns:a16="http://schemas.microsoft.com/office/drawing/2014/main" id="{00000000-0008-0000-0200-000016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>
          <a:extLst>
            <a:ext uri="{FF2B5EF4-FFF2-40B4-BE49-F238E27FC236}">
              <a16:creationId xmlns:a16="http://schemas.microsoft.com/office/drawing/2014/main" id="{00000000-0008-0000-0200-000017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>
          <a:extLst>
            <a:ext uri="{FF2B5EF4-FFF2-40B4-BE49-F238E27FC236}">
              <a16:creationId xmlns:a16="http://schemas.microsoft.com/office/drawing/2014/main" id="{00000000-0008-0000-0200-000018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>
          <a:extLst>
            <a:ext uri="{FF2B5EF4-FFF2-40B4-BE49-F238E27FC236}">
              <a16:creationId xmlns:a16="http://schemas.microsoft.com/office/drawing/2014/main" id="{00000000-0008-0000-0200-000019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>
          <a:extLst>
            <a:ext uri="{FF2B5EF4-FFF2-40B4-BE49-F238E27FC236}">
              <a16:creationId xmlns:a16="http://schemas.microsoft.com/office/drawing/2014/main" id="{00000000-0008-0000-0200-00001A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>
          <a:extLst>
            <a:ext uri="{FF2B5EF4-FFF2-40B4-BE49-F238E27FC236}">
              <a16:creationId xmlns:a16="http://schemas.microsoft.com/office/drawing/2014/main" id="{00000000-0008-0000-0200-00001B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>
          <a:extLst>
            <a:ext uri="{FF2B5EF4-FFF2-40B4-BE49-F238E27FC236}">
              <a16:creationId xmlns:a16="http://schemas.microsoft.com/office/drawing/2014/main" id="{00000000-0008-0000-0200-00001C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>
          <a:extLst>
            <a:ext uri="{FF2B5EF4-FFF2-40B4-BE49-F238E27FC236}">
              <a16:creationId xmlns:a16="http://schemas.microsoft.com/office/drawing/2014/main" id="{00000000-0008-0000-0200-00001D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>
          <a:extLst>
            <a:ext uri="{FF2B5EF4-FFF2-40B4-BE49-F238E27FC236}">
              <a16:creationId xmlns:a16="http://schemas.microsoft.com/office/drawing/2014/main" id="{00000000-0008-0000-0200-00001E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>
          <a:extLst>
            <a:ext uri="{FF2B5EF4-FFF2-40B4-BE49-F238E27FC236}">
              <a16:creationId xmlns:a16="http://schemas.microsoft.com/office/drawing/2014/main" id="{00000000-0008-0000-0200-00001F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>
          <a:extLst>
            <a:ext uri="{FF2B5EF4-FFF2-40B4-BE49-F238E27FC236}">
              <a16:creationId xmlns:a16="http://schemas.microsoft.com/office/drawing/2014/main" id="{00000000-0008-0000-0200-000020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>
          <a:extLst>
            <a:ext uri="{FF2B5EF4-FFF2-40B4-BE49-F238E27FC236}">
              <a16:creationId xmlns:a16="http://schemas.microsoft.com/office/drawing/2014/main" id="{00000000-0008-0000-0200-000021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>
          <a:extLst>
            <a:ext uri="{FF2B5EF4-FFF2-40B4-BE49-F238E27FC236}">
              <a16:creationId xmlns:a16="http://schemas.microsoft.com/office/drawing/2014/main" id="{00000000-0008-0000-0200-000022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>
          <a:extLst>
            <a:ext uri="{FF2B5EF4-FFF2-40B4-BE49-F238E27FC236}">
              <a16:creationId xmlns:a16="http://schemas.microsoft.com/office/drawing/2014/main" id="{00000000-0008-0000-0200-000023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>
          <a:extLst>
            <a:ext uri="{FF2B5EF4-FFF2-40B4-BE49-F238E27FC236}">
              <a16:creationId xmlns:a16="http://schemas.microsoft.com/office/drawing/2014/main" id="{00000000-0008-0000-0200-000024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>
          <a:extLst>
            <a:ext uri="{FF2B5EF4-FFF2-40B4-BE49-F238E27FC236}">
              <a16:creationId xmlns:a16="http://schemas.microsoft.com/office/drawing/2014/main" id="{00000000-0008-0000-0200-000025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>
          <a:extLst>
            <a:ext uri="{FF2B5EF4-FFF2-40B4-BE49-F238E27FC236}">
              <a16:creationId xmlns:a16="http://schemas.microsoft.com/office/drawing/2014/main" id="{00000000-0008-0000-0200-000026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>
          <a:extLst>
            <a:ext uri="{FF2B5EF4-FFF2-40B4-BE49-F238E27FC236}">
              <a16:creationId xmlns:a16="http://schemas.microsoft.com/office/drawing/2014/main" id="{00000000-0008-0000-0200-000027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>
          <a:extLst>
            <a:ext uri="{FF2B5EF4-FFF2-40B4-BE49-F238E27FC236}">
              <a16:creationId xmlns:a16="http://schemas.microsoft.com/office/drawing/2014/main" id="{00000000-0008-0000-0200-000028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>
          <a:extLst>
            <a:ext uri="{FF2B5EF4-FFF2-40B4-BE49-F238E27FC236}">
              <a16:creationId xmlns:a16="http://schemas.microsoft.com/office/drawing/2014/main" id="{00000000-0008-0000-0200-000029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>
          <a:extLst>
            <a:ext uri="{FF2B5EF4-FFF2-40B4-BE49-F238E27FC236}">
              <a16:creationId xmlns:a16="http://schemas.microsoft.com/office/drawing/2014/main" id="{00000000-0008-0000-0200-00002A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>
          <a:extLst>
            <a:ext uri="{FF2B5EF4-FFF2-40B4-BE49-F238E27FC236}">
              <a16:creationId xmlns:a16="http://schemas.microsoft.com/office/drawing/2014/main" id="{00000000-0008-0000-0200-00002B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>
          <a:extLst>
            <a:ext uri="{FF2B5EF4-FFF2-40B4-BE49-F238E27FC236}">
              <a16:creationId xmlns:a16="http://schemas.microsoft.com/office/drawing/2014/main" id="{00000000-0008-0000-0200-00002C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>
          <a:extLst>
            <a:ext uri="{FF2B5EF4-FFF2-40B4-BE49-F238E27FC236}">
              <a16:creationId xmlns:a16="http://schemas.microsoft.com/office/drawing/2014/main" id="{00000000-0008-0000-0200-00002D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>
          <a:extLst>
            <a:ext uri="{FF2B5EF4-FFF2-40B4-BE49-F238E27FC236}">
              <a16:creationId xmlns:a16="http://schemas.microsoft.com/office/drawing/2014/main" id="{00000000-0008-0000-0200-00002E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>
          <a:extLst>
            <a:ext uri="{FF2B5EF4-FFF2-40B4-BE49-F238E27FC236}">
              <a16:creationId xmlns:a16="http://schemas.microsoft.com/office/drawing/2014/main" id="{00000000-0008-0000-0200-00002F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>
          <a:extLst>
            <a:ext uri="{FF2B5EF4-FFF2-40B4-BE49-F238E27FC236}">
              <a16:creationId xmlns:a16="http://schemas.microsoft.com/office/drawing/2014/main" id="{00000000-0008-0000-0200-000030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>
          <a:extLst>
            <a:ext uri="{FF2B5EF4-FFF2-40B4-BE49-F238E27FC236}">
              <a16:creationId xmlns:a16="http://schemas.microsoft.com/office/drawing/2014/main" id="{00000000-0008-0000-0200-000031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>
          <a:extLst>
            <a:ext uri="{FF2B5EF4-FFF2-40B4-BE49-F238E27FC236}">
              <a16:creationId xmlns:a16="http://schemas.microsoft.com/office/drawing/2014/main" id="{00000000-0008-0000-0200-000032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>
          <a:extLst>
            <a:ext uri="{FF2B5EF4-FFF2-40B4-BE49-F238E27FC236}">
              <a16:creationId xmlns:a16="http://schemas.microsoft.com/office/drawing/2014/main" id="{00000000-0008-0000-0200-000033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>
          <a:extLst>
            <a:ext uri="{FF2B5EF4-FFF2-40B4-BE49-F238E27FC236}">
              <a16:creationId xmlns:a16="http://schemas.microsoft.com/office/drawing/2014/main" id="{00000000-0008-0000-0200-000034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>
          <a:extLst>
            <a:ext uri="{FF2B5EF4-FFF2-40B4-BE49-F238E27FC236}">
              <a16:creationId xmlns:a16="http://schemas.microsoft.com/office/drawing/2014/main" id="{00000000-0008-0000-0200-000035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>
          <a:extLst>
            <a:ext uri="{FF2B5EF4-FFF2-40B4-BE49-F238E27FC236}">
              <a16:creationId xmlns:a16="http://schemas.microsoft.com/office/drawing/2014/main" id="{00000000-0008-0000-0200-000036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>
          <a:extLst>
            <a:ext uri="{FF2B5EF4-FFF2-40B4-BE49-F238E27FC236}">
              <a16:creationId xmlns:a16="http://schemas.microsoft.com/office/drawing/2014/main" id="{00000000-0008-0000-0200-000037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>
          <a:extLst>
            <a:ext uri="{FF2B5EF4-FFF2-40B4-BE49-F238E27FC236}">
              <a16:creationId xmlns:a16="http://schemas.microsoft.com/office/drawing/2014/main" id="{00000000-0008-0000-0200-000038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>
          <a:extLst>
            <a:ext uri="{FF2B5EF4-FFF2-40B4-BE49-F238E27FC236}">
              <a16:creationId xmlns:a16="http://schemas.microsoft.com/office/drawing/2014/main" id="{00000000-0008-0000-0200-000039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>
          <a:extLst>
            <a:ext uri="{FF2B5EF4-FFF2-40B4-BE49-F238E27FC236}">
              <a16:creationId xmlns:a16="http://schemas.microsoft.com/office/drawing/2014/main" id="{00000000-0008-0000-0200-00003A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>
          <a:extLst>
            <a:ext uri="{FF2B5EF4-FFF2-40B4-BE49-F238E27FC236}">
              <a16:creationId xmlns:a16="http://schemas.microsoft.com/office/drawing/2014/main" id="{00000000-0008-0000-0200-00003B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>
          <a:extLst>
            <a:ext uri="{FF2B5EF4-FFF2-40B4-BE49-F238E27FC236}">
              <a16:creationId xmlns:a16="http://schemas.microsoft.com/office/drawing/2014/main" id="{00000000-0008-0000-0200-00003C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>
          <a:extLst>
            <a:ext uri="{FF2B5EF4-FFF2-40B4-BE49-F238E27FC236}">
              <a16:creationId xmlns:a16="http://schemas.microsoft.com/office/drawing/2014/main" id="{00000000-0008-0000-0200-00003D6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>
          <a:extLst>
            <a:ext uri="{FF2B5EF4-FFF2-40B4-BE49-F238E27FC236}">
              <a16:creationId xmlns:a16="http://schemas.microsoft.com/office/drawing/2014/main" id="{00000000-0008-0000-0200-00003E6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>
          <a:extLst>
            <a:ext uri="{FF2B5EF4-FFF2-40B4-BE49-F238E27FC236}">
              <a16:creationId xmlns:a16="http://schemas.microsoft.com/office/drawing/2014/main" id="{00000000-0008-0000-0200-00003F6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>
          <a:extLst>
            <a:ext uri="{FF2B5EF4-FFF2-40B4-BE49-F238E27FC236}">
              <a16:creationId xmlns:a16="http://schemas.microsoft.com/office/drawing/2014/main" id="{00000000-0008-0000-0200-0000406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>
          <a:extLst>
            <a:ext uri="{FF2B5EF4-FFF2-40B4-BE49-F238E27FC236}">
              <a16:creationId xmlns:a16="http://schemas.microsoft.com/office/drawing/2014/main" id="{00000000-0008-0000-0200-0000416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>
          <a:extLst>
            <a:ext uri="{FF2B5EF4-FFF2-40B4-BE49-F238E27FC236}">
              <a16:creationId xmlns:a16="http://schemas.microsoft.com/office/drawing/2014/main" id="{00000000-0008-0000-0200-0000426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>
          <a:extLst>
            <a:ext uri="{FF2B5EF4-FFF2-40B4-BE49-F238E27FC236}">
              <a16:creationId xmlns:a16="http://schemas.microsoft.com/office/drawing/2014/main" id="{00000000-0008-0000-0200-0000436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>
          <a:extLst>
            <a:ext uri="{FF2B5EF4-FFF2-40B4-BE49-F238E27FC236}">
              <a16:creationId xmlns:a16="http://schemas.microsoft.com/office/drawing/2014/main" id="{00000000-0008-0000-0200-0000446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>
          <a:extLst>
            <a:ext uri="{FF2B5EF4-FFF2-40B4-BE49-F238E27FC236}">
              <a16:creationId xmlns:a16="http://schemas.microsoft.com/office/drawing/2014/main" id="{00000000-0008-0000-0200-0000456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>
          <a:extLst>
            <a:ext uri="{FF2B5EF4-FFF2-40B4-BE49-F238E27FC236}">
              <a16:creationId xmlns:a16="http://schemas.microsoft.com/office/drawing/2014/main" id="{00000000-0008-0000-0200-000048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>
          <a:extLst>
            <a:ext uri="{FF2B5EF4-FFF2-40B4-BE49-F238E27FC236}">
              <a16:creationId xmlns:a16="http://schemas.microsoft.com/office/drawing/2014/main" id="{00000000-0008-0000-0200-000049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>
          <a:extLst>
            <a:ext uri="{FF2B5EF4-FFF2-40B4-BE49-F238E27FC236}">
              <a16:creationId xmlns:a16="http://schemas.microsoft.com/office/drawing/2014/main" id="{00000000-0008-0000-0200-00004A6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>
          <a:extLst>
            <a:ext uri="{FF2B5EF4-FFF2-40B4-BE49-F238E27FC236}">
              <a16:creationId xmlns:a16="http://schemas.microsoft.com/office/drawing/2014/main" id="{00000000-0008-0000-0200-00004B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>
          <a:extLst>
            <a:ext uri="{FF2B5EF4-FFF2-40B4-BE49-F238E27FC236}">
              <a16:creationId xmlns:a16="http://schemas.microsoft.com/office/drawing/2014/main" id="{00000000-0008-0000-0200-00004C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>
          <a:extLst>
            <a:ext uri="{FF2B5EF4-FFF2-40B4-BE49-F238E27FC236}">
              <a16:creationId xmlns:a16="http://schemas.microsoft.com/office/drawing/2014/main" id="{00000000-0008-0000-0200-00004D6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>
          <a:extLst>
            <a:ext uri="{FF2B5EF4-FFF2-40B4-BE49-F238E27FC236}">
              <a16:creationId xmlns:a16="http://schemas.microsoft.com/office/drawing/2014/main" id="{00000000-0008-0000-0200-00004E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>
          <a:extLst>
            <a:ext uri="{FF2B5EF4-FFF2-40B4-BE49-F238E27FC236}">
              <a16:creationId xmlns:a16="http://schemas.microsoft.com/office/drawing/2014/main" id="{00000000-0008-0000-0200-00004F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>
          <a:extLst>
            <a:ext uri="{FF2B5EF4-FFF2-40B4-BE49-F238E27FC236}">
              <a16:creationId xmlns:a16="http://schemas.microsoft.com/office/drawing/2014/main" id="{00000000-0008-0000-0200-000050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>
          <a:extLst>
            <a:ext uri="{FF2B5EF4-FFF2-40B4-BE49-F238E27FC236}">
              <a16:creationId xmlns:a16="http://schemas.microsoft.com/office/drawing/2014/main" id="{00000000-0008-0000-0200-0000516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>
          <a:extLst>
            <a:ext uri="{FF2B5EF4-FFF2-40B4-BE49-F238E27FC236}">
              <a16:creationId xmlns:a16="http://schemas.microsoft.com/office/drawing/2014/main" id="{00000000-0008-0000-0200-0000526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>
          <a:extLst>
            <a:ext uri="{FF2B5EF4-FFF2-40B4-BE49-F238E27FC236}">
              <a16:creationId xmlns:a16="http://schemas.microsoft.com/office/drawing/2014/main" id="{00000000-0008-0000-0200-000053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>
          <a:extLst>
            <a:ext uri="{FF2B5EF4-FFF2-40B4-BE49-F238E27FC236}">
              <a16:creationId xmlns:a16="http://schemas.microsoft.com/office/drawing/2014/main" id="{00000000-0008-0000-0200-000055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>
          <a:extLst>
            <a:ext uri="{FF2B5EF4-FFF2-40B4-BE49-F238E27FC236}">
              <a16:creationId xmlns:a16="http://schemas.microsoft.com/office/drawing/2014/main" id="{00000000-0008-0000-0200-000056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1" name="Chart 83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2" name="Chart 84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3" name="Chart 85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>
          <a:extLst>
            <a:ext uri="{FF2B5EF4-FFF2-40B4-BE49-F238E27FC236}">
              <a16:creationId xmlns:a16="http://schemas.microsoft.com/office/drawing/2014/main" id="{00000000-0008-0000-0400-00000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>
          <a:extLst>
            <a:ext uri="{FF2B5EF4-FFF2-40B4-BE49-F238E27FC236}">
              <a16:creationId xmlns:a16="http://schemas.microsoft.com/office/drawing/2014/main" id="{00000000-0008-0000-0400-00000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>
          <a:extLst>
            <a:ext uri="{FF2B5EF4-FFF2-40B4-BE49-F238E27FC236}">
              <a16:creationId xmlns:a16="http://schemas.microsoft.com/office/drawing/2014/main" id="{00000000-0008-0000-0400-00000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>
          <a:extLst>
            <a:ext uri="{FF2B5EF4-FFF2-40B4-BE49-F238E27FC236}">
              <a16:creationId xmlns:a16="http://schemas.microsoft.com/office/drawing/2014/main" id="{00000000-0008-0000-0400-00000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>
          <a:extLst>
            <a:ext uri="{FF2B5EF4-FFF2-40B4-BE49-F238E27FC236}">
              <a16:creationId xmlns:a16="http://schemas.microsoft.com/office/drawing/2014/main" id="{00000000-0008-0000-0400-00000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>
          <a:extLst>
            <a:ext uri="{FF2B5EF4-FFF2-40B4-BE49-F238E27FC236}">
              <a16:creationId xmlns:a16="http://schemas.microsoft.com/office/drawing/2014/main" id="{00000000-0008-0000-0400-00000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>
          <a:extLst>
            <a:ext uri="{FF2B5EF4-FFF2-40B4-BE49-F238E27FC236}">
              <a16:creationId xmlns:a16="http://schemas.microsoft.com/office/drawing/2014/main" id="{00000000-0008-0000-0400-00000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>
          <a:extLst>
            <a:ext uri="{FF2B5EF4-FFF2-40B4-BE49-F238E27FC236}">
              <a16:creationId xmlns:a16="http://schemas.microsoft.com/office/drawing/2014/main" id="{00000000-0008-0000-0400-00000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>
          <a:extLst>
            <a:ext uri="{FF2B5EF4-FFF2-40B4-BE49-F238E27FC236}">
              <a16:creationId xmlns:a16="http://schemas.microsoft.com/office/drawing/2014/main" id="{00000000-0008-0000-0400-00000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>
          <a:extLst>
            <a:ext uri="{FF2B5EF4-FFF2-40B4-BE49-F238E27FC236}">
              <a16:creationId xmlns:a16="http://schemas.microsoft.com/office/drawing/2014/main" id="{00000000-0008-0000-0400-00000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>
          <a:extLst>
            <a:ext uri="{FF2B5EF4-FFF2-40B4-BE49-F238E27FC236}">
              <a16:creationId xmlns:a16="http://schemas.microsoft.com/office/drawing/2014/main" id="{00000000-0008-0000-0400-00000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>
          <a:extLst>
            <a:ext uri="{FF2B5EF4-FFF2-40B4-BE49-F238E27FC236}">
              <a16:creationId xmlns:a16="http://schemas.microsoft.com/office/drawing/2014/main" id="{00000000-0008-0000-0400-00000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>
          <a:extLst>
            <a:ext uri="{FF2B5EF4-FFF2-40B4-BE49-F238E27FC236}">
              <a16:creationId xmlns:a16="http://schemas.microsoft.com/office/drawing/2014/main" id="{00000000-0008-0000-0400-00000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>
          <a:extLst>
            <a:ext uri="{FF2B5EF4-FFF2-40B4-BE49-F238E27FC236}">
              <a16:creationId xmlns:a16="http://schemas.microsoft.com/office/drawing/2014/main" id="{00000000-0008-0000-0400-00000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>
          <a:extLst>
            <a:ext uri="{FF2B5EF4-FFF2-40B4-BE49-F238E27FC236}">
              <a16:creationId xmlns:a16="http://schemas.microsoft.com/office/drawing/2014/main" id="{00000000-0008-0000-0400-00001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>
          <a:extLst>
            <a:ext uri="{FF2B5EF4-FFF2-40B4-BE49-F238E27FC236}">
              <a16:creationId xmlns:a16="http://schemas.microsoft.com/office/drawing/2014/main" id="{00000000-0008-0000-0400-00001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>
          <a:extLst>
            <a:ext uri="{FF2B5EF4-FFF2-40B4-BE49-F238E27FC236}">
              <a16:creationId xmlns:a16="http://schemas.microsoft.com/office/drawing/2014/main" id="{00000000-0008-0000-0400-00001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>
          <a:extLst>
            <a:ext uri="{FF2B5EF4-FFF2-40B4-BE49-F238E27FC236}">
              <a16:creationId xmlns:a16="http://schemas.microsoft.com/office/drawing/2014/main" id="{00000000-0008-0000-0400-00001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>
          <a:extLst>
            <a:ext uri="{FF2B5EF4-FFF2-40B4-BE49-F238E27FC236}">
              <a16:creationId xmlns:a16="http://schemas.microsoft.com/office/drawing/2014/main" id="{00000000-0008-0000-0400-00001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>
          <a:extLst>
            <a:ext uri="{FF2B5EF4-FFF2-40B4-BE49-F238E27FC236}">
              <a16:creationId xmlns:a16="http://schemas.microsoft.com/office/drawing/2014/main" id="{00000000-0008-0000-0400-00001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>
          <a:extLst>
            <a:ext uri="{FF2B5EF4-FFF2-40B4-BE49-F238E27FC236}">
              <a16:creationId xmlns:a16="http://schemas.microsoft.com/office/drawing/2014/main" id="{00000000-0008-0000-0400-00001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>
          <a:extLst>
            <a:ext uri="{FF2B5EF4-FFF2-40B4-BE49-F238E27FC236}">
              <a16:creationId xmlns:a16="http://schemas.microsoft.com/office/drawing/2014/main" id="{00000000-0008-0000-0400-00001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>
          <a:extLst>
            <a:ext uri="{FF2B5EF4-FFF2-40B4-BE49-F238E27FC236}">
              <a16:creationId xmlns:a16="http://schemas.microsoft.com/office/drawing/2014/main" id="{00000000-0008-0000-0400-00001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>
          <a:extLst>
            <a:ext uri="{FF2B5EF4-FFF2-40B4-BE49-F238E27FC236}">
              <a16:creationId xmlns:a16="http://schemas.microsoft.com/office/drawing/2014/main" id="{00000000-0008-0000-0400-00001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>
          <a:extLst>
            <a:ext uri="{FF2B5EF4-FFF2-40B4-BE49-F238E27FC236}">
              <a16:creationId xmlns:a16="http://schemas.microsoft.com/office/drawing/2014/main" id="{00000000-0008-0000-0400-00001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>
          <a:extLst>
            <a:ext uri="{FF2B5EF4-FFF2-40B4-BE49-F238E27FC236}">
              <a16:creationId xmlns:a16="http://schemas.microsoft.com/office/drawing/2014/main" id="{00000000-0008-0000-0400-00001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>
          <a:extLst>
            <a:ext uri="{FF2B5EF4-FFF2-40B4-BE49-F238E27FC236}">
              <a16:creationId xmlns:a16="http://schemas.microsoft.com/office/drawing/2014/main" id="{00000000-0008-0000-0400-00001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>
          <a:extLst>
            <a:ext uri="{FF2B5EF4-FFF2-40B4-BE49-F238E27FC236}">
              <a16:creationId xmlns:a16="http://schemas.microsoft.com/office/drawing/2014/main" id="{00000000-0008-0000-0400-00001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>
          <a:extLst>
            <a:ext uri="{FF2B5EF4-FFF2-40B4-BE49-F238E27FC236}">
              <a16:creationId xmlns:a16="http://schemas.microsoft.com/office/drawing/2014/main" id="{00000000-0008-0000-0400-00001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>
          <a:extLst>
            <a:ext uri="{FF2B5EF4-FFF2-40B4-BE49-F238E27FC236}">
              <a16:creationId xmlns:a16="http://schemas.microsoft.com/office/drawing/2014/main" id="{00000000-0008-0000-0400-00001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>
          <a:extLst>
            <a:ext uri="{FF2B5EF4-FFF2-40B4-BE49-F238E27FC236}">
              <a16:creationId xmlns:a16="http://schemas.microsoft.com/office/drawing/2014/main" id="{00000000-0008-0000-0400-00002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>
          <a:extLst>
            <a:ext uri="{FF2B5EF4-FFF2-40B4-BE49-F238E27FC236}">
              <a16:creationId xmlns:a16="http://schemas.microsoft.com/office/drawing/2014/main" id="{00000000-0008-0000-0400-00002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>
          <a:extLst>
            <a:ext uri="{FF2B5EF4-FFF2-40B4-BE49-F238E27FC236}">
              <a16:creationId xmlns:a16="http://schemas.microsoft.com/office/drawing/2014/main" id="{00000000-0008-0000-0400-00002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>
          <a:extLst>
            <a:ext uri="{FF2B5EF4-FFF2-40B4-BE49-F238E27FC236}">
              <a16:creationId xmlns:a16="http://schemas.microsoft.com/office/drawing/2014/main" id="{00000000-0008-0000-0400-00002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>
          <a:extLst>
            <a:ext uri="{FF2B5EF4-FFF2-40B4-BE49-F238E27FC236}">
              <a16:creationId xmlns:a16="http://schemas.microsoft.com/office/drawing/2014/main" id="{00000000-0008-0000-0400-00002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>
          <a:extLst>
            <a:ext uri="{FF2B5EF4-FFF2-40B4-BE49-F238E27FC236}">
              <a16:creationId xmlns:a16="http://schemas.microsoft.com/office/drawing/2014/main" id="{00000000-0008-0000-0400-00002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>
          <a:extLst>
            <a:ext uri="{FF2B5EF4-FFF2-40B4-BE49-F238E27FC236}">
              <a16:creationId xmlns:a16="http://schemas.microsoft.com/office/drawing/2014/main" id="{00000000-0008-0000-0400-00002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>
          <a:extLst>
            <a:ext uri="{FF2B5EF4-FFF2-40B4-BE49-F238E27FC236}">
              <a16:creationId xmlns:a16="http://schemas.microsoft.com/office/drawing/2014/main" id="{00000000-0008-0000-0400-00002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>
          <a:extLst>
            <a:ext uri="{FF2B5EF4-FFF2-40B4-BE49-F238E27FC236}">
              <a16:creationId xmlns:a16="http://schemas.microsoft.com/office/drawing/2014/main" id="{00000000-0008-0000-0400-00002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>
          <a:extLst>
            <a:ext uri="{FF2B5EF4-FFF2-40B4-BE49-F238E27FC236}">
              <a16:creationId xmlns:a16="http://schemas.microsoft.com/office/drawing/2014/main" id="{00000000-0008-0000-0400-00002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>
          <a:extLst>
            <a:ext uri="{FF2B5EF4-FFF2-40B4-BE49-F238E27FC236}">
              <a16:creationId xmlns:a16="http://schemas.microsoft.com/office/drawing/2014/main" id="{00000000-0008-0000-0400-00002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>
          <a:extLst>
            <a:ext uri="{FF2B5EF4-FFF2-40B4-BE49-F238E27FC236}">
              <a16:creationId xmlns:a16="http://schemas.microsoft.com/office/drawing/2014/main" id="{00000000-0008-0000-0400-00002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>
          <a:extLst>
            <a:ext uri="{FF2B5EF4-FFF2-40B4-BE49-F238E27FC236}">
              <a16:creationId xmlns:a16="http://schemas.microsoft.com/office/drawing/2014/main" id="{00000000-0008-0000-0400-00002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>
          <a:extLst>
            <a:ext uri="{FF2B5EF4-FFF2-40B4-BE49-F238E27FC236}">
              <a16:creationId xmlns:a16="http://schemas.microsoft.com/office/drawing/2014/main" id="{00000000-0008-0000-0400-00002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>
          <a:extLst>
            <a:ext uri="{FF2B5EF4-FFF2-40B4-BE49-F238E27FC236}">
              <a16:creationId xmlns:a16="http://schemas.microsoft.com/office/drawing/2014/main" id="{00000000-0008-0000-0400-00002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>
          <a:extLst>
            <a:ext uri="{FF2B5EF4-FFF2-40B4-BE49-F238E27FC236}">
              <a16:creationId xmlns:a16="http://schemas.microsoft.com/office/drawing/2014/main" id="{00000000-0008-0000-0400-00002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>
          <a:extLst>
            <a:ext uri="{FF2B5EF4-FFF2-40B4-BE49-F238E27FC236}">
              <a16:creationId xmlns:a16="http://schemas.microsoft.com/office/drawing/2014/main" id="{00000000-0008-0000-0400-00003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>
          <a:extLst>
            <a:ext uri="{FF2B5EF4-FFF2-40B4-BE49-F238E27FC236}">
              <a16:creationId xmlns:a16="http://schemas.microsoft.com/office/drawing/2014/main" id="{00000000-0008-0000-0400-00003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>
          <a:extLst>
            <a:ext uri="{FF2B5EF4-FFF2-40B4-BE49-F238E27FC236}">
              <a16:creationId xmlns:a16="http://schemas.microsoft.com/office/drawing/2014/main" id="{00000000-0008-0000-0400-00003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>
          <a:extLst>
            <a:ext uri="{FF2B5EF4-FFF2-40B4-BE49-F238E27FC236}">
              <a16:creationId xmlns:a16="http://schemas.microsoft.com/office/drawing/2014/main" id="{00000000-0008-0000-0400-00003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>
          <a:extLst>
            <a:ext uri="{FF2B5EF4-FFF2-40B4-BE49-F238E27FC236}">
              <a16:creationId xmlns:a16="http://schemas.microsoft.com/office/drawing/2014/main" id="{00000000-0008-0000-0400-00003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>
          <a:extLst>
            <a:ext uri="{FF2B5EF4-FFF2-40B4-BE49-F238E27FC236}">
              <a16:creationId xmlns:a16="http://schemas.microsoft.com/office/drawing/2014/main" id="{00000000-0008-0000-0400-00003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>
          <a:extLst>
            <a:ext uri="{FF2B5EF4-FFF2-40B4-BE49-F238E27FC236}">
              <a16:creationId xmlns:a16="http://schemas.microsoft.com/office/drawing/2014/main" id="{00000000-0008-0000-0400-00003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>
          <a:extLst>
            <a:ext uri="{FF2B5EF4-FFF2-40B4-BE49-F238E27FC236}">
              <a16:creationId xmlns:a16="http://schemas.microsoft.com/office/drawing/2014/main" id="{00000000-0008-0000-0400-00003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>
          <a:extLst>
            <a:ext uri="{FF2B5EF4-FFF2-40B4-BE49-F238E27FC236}">
              <a16:creationId xmlns:a16="http://schemas.microsoft.com/office/drawing/2014/main" id="{00000000-0008-0000-0400-00003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>
          <a:extLst>
            <a:ext uri="{FF2B5EF4-FFF2-40B4-BE49-F238E27FC236}">
              <a16:creationId xmlns:a16="http://schemas.microsoft.com/office/drawing/2014/main" id="{00000000-0008-0000-0400-00003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>
          <a:extLst>
            <a:ext uri="{FF2B5EF4-FFF2-40B4-BE49-F238E27FC236}">
              <a16:creationId xmlns:a16="http://schemas.microsoft.com/office/drawing/2014/main" id="{00000000-0008-0000-0400-00003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>
          <a:extLst>
            <a:ext uri="{FF2B5EF4-FFF2-40B4-BE49-F238E27FC236}">
              <a16:creationId xmlns:a16="http://schemas.microsoft.com/office/drawing/2014/main" id="{00000000-0008-0000-0400-00003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>
          <a:extLst>
            <a:ext uri="{FF2B5EF4-FFF2-40B4-BE49-F238E27FC236}">
              <a16:creationId xmlns:a16="http://schemas.microsoft.com/office/drawing/2014/main" id="{00000000-0008-0000-0400-00003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>
          <a:extLst>
            <a:ext uri="{FF2B5EF4-FFF2-40B4-BE49-F238E27FC236}">
              <a16:creationId xmlns:a16="http://schemas.microsoft.com/office/drawing/2014/main" id="{00000000-0008-0000-0400-00003D1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>
          <a:extLst>
            <a:ext uri="{FF2B5EF4-FFF2-40B4-BE49-F238E27FC236}">
              <a16:creationId xmlns:a16="http://schemas.microsoft.com/office/drawing/2014/main" id="{00000000-0008-0000-0400-00003E1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>
          <a:extLst>
            <a:ext uri="{FF2B5EF4-FFF2-40B4-BE49-F238E27FC236}">
              <a16:creationId xmlns:a16="http://schemas.microsoft.com/office/drawing/2014/main" id="{00000000-0008-0000-0400-00003F1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>
          <a:extLst>
            <a:ext uri="{FF2B5EF4-FFF2-40B4-BE49-F238E27FC236}">
              <a16:creationId xmlns:a16="http://schemas.microsoft.com/office/drawing/2014/main" id="{00000000-0008-0000-0400-0000401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>
          <a:extLst>
            <a:ext uri="{FF2B5EF4-FFF2-40B4-BE49-F238E27FC236}">
              <a16:creationId xmlns:a16="http://schemas.microsoft.com/office/drawing/2014/main" id="{00000000-0008-0000-0400-0000411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>
          <a:extLst>
            <a:ext uri="{FF2B5EF4-FFF2-40B4-BE49-F238E27FC236}">
              <a16:creationId xmlns:a16="http://schemas.microsoft.com/office/drawing/2014/main" id="{00000000-0008-0000-0400-0000421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>
          <a:extLst>
            <a:ext uri="{FF2B5EF4-FFF2-40B4-BE49-F238E27FC236}">
              <a16:creationId xmlns:a16="http://schemas.microsoft.com/office/drawing/2014/main" id="{00000000-0008-0000-0400-0000431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>
          <a:extLst>
            <a:ext uri="{FF2B5EF4-FFF2-40B4-BE49-F238E27FC236}">
              <a16:creationId xmlns:a16="http://schemas.microsoft.com/office/drawing/2014/main" id="{00000000-0008-0000-0400-0000441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>
          <a:extLst>
            <a:ext uri="{FF2B5EF4-FFF2-40B4-BE49-F238E27FC236}">
              <a16:creationId xmlns:a16="http://schemas.microsoft.com/office/drawing/2014/main" id="{00000000-0008-0000-0400-0000451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>
          <a:extLst>
            <a:ext uri="{FF2B5EF4-FFF2-40B4-BE49-F238E27FC236}">
              <a16:creationId xmlns:a16="http://schemas.microsoft.com/office/drawing/2014/main" id="{00000000-0008-0000-0400-000048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>
          <a:extLst>
            <a:ext uri="{FF2B5EF4-FFF2-40B4-BE49-F238E27FC236}">
              <a16:creationId xmlns:a16="http://schemas.microsoft.com/office/drawing/2014/main" id="{00000000-0008-0000-0400-000049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>
          <a:extLst>
            <a:ext uri="{FF2B5EF4-FFF2-40B4-BE49-F238E27FC236}">
              <a16:creationId xmlns:a16="http://schemas.microsoft.com/office/drawing/2014/main" id="{00000000-0008-0000-0400-00004A1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>
          <a:extLst>
            <a:ext uri="{FF2B5EF4-FFF2-40B4-BE49-F238E27FC236}">
              <a16:creationId xmlns:a16="http://schemas.microsoft.com/office/drawing/2014/main" id="{00000000-0008-0000-0400-00004B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>
          <a:extLst>
            <a:ext uri="{FF2B5EF4-FFF2-40B4-BE49-F238E27FC236}">
              <a16:creationId xmlns:a16="http://schemas.microsoft.com/office/drawing/2014/main" id="{00000000-0008-0000-0400-00004C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>
          <a:extLst>
            <a:ext uri="{FF2B5EF4-FFF2-40B4-BE49-F238E27FC236}">
              <a16:creationId xmlns:a16="http://schemas.microsoft.com/office/drawing/2014/main" id="{00000000-0008-0000-0400-00004D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>
          <a:extLst>
            <a:ext uri="{FF2B5EF4-FFF2-40B4-BE49-F238E27FC236}">
              <a16:creationId xmlns:a16="http://schemas.microsoft.com/office/drawing/2014/main" id="{00000000-0008-0000-0400-00004E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>
          <a:extLst>
            <a:ext uri="{FF2B5EF4-FFF2-40B4-BE49-F238E27FC236}">
              <a16:creationId xmlns:a16="http://schemas.microsoft.com/office/drawing/2014/main" id="{00000000-0008-0000-0400-00004F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>
          <a:extLst>
            <a:ext uri="{FF2B5EF4-FFF2-40B4-BE49-F238E27FC236}">
              <a16:creationId xmlns:a16="http://schemas.microsoft.com/office/drawing/2014/main" id="{00000000-0008-0000-0400-000050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>
          <a:extLst>
            <a:ext uri="{FF2B5EF4-FFF2-40B4-BE49-F238E27FC236}">
              <a16:creationId xmlns:a16="http://schemas.microsoft.com/office/drawing/2014/main" id="{00000000-0008-0000-0400-000051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>
          <a:extLst>
            <a:ext uri="{FF2B5EF4-FFF2-40B4-BE49-F238E27FC236}">
              <a16:creationId xmlns:a16="http://schemas.microsoft.com/office/drawing/2014/main" id="{00000000-0008-0000-0400-000052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>
          <a:extLst>
            <a:ext uri="{FF2B5EF4-FFF2-40B4-BE49-F238E27FC236}">
              <a16:creationId xmlns:a16="http://schemas.microsoft.com/office/drawing/2014/main" id="{00000000-0008-0000-0400-0000531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>
          <a:extLst>
            <a:ext uri="{FF2B5EF4-FFF2-40B4-BE49-F238E27FC236}">
              <a16:creationId xmlns:a16="http://schemas.microsoft.com/office/drawing/2014/main" id="{00000000-0008-0000-0400-0000551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>
          <a:extLst>
            <a:ext uri="{FF2B5EF4-FFF2-40B4-BE49-F238E27FC236}">
              <a16:creationId xmlns:a16="http://schemas.microsoft.com/office/drawing/2014/main" id="{00000000-0008-0000-0400-00001A19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pSpPr>
          <a:grpSpLocks/>
        </xdr:cNvGrpSpPr>
      </xdr:nvGrpSpPr>
      <xdr:grpSpPr bwMode="auto">
        <a:xfrm>
          <a:off x="1997529" y="95250"/>
          <a:ext cx="2135065" cy="1295923"/>
          <a:chOff x="1701" y="518"/>
          <a:chExt cx="4500" cy="1710"/>
        </a:xfrm>
      </xdr:grpSpPr>
      <xdr:grpSp>
        <xdr:nvGrpSpPr>
          <xdr:cNvPr id="5" name="Group 8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>
              <a:extLst>
                <a:ext uri="{FF2B5EF4-FFF2-40B4-BE49-F238E27FC236}">
                  <a16:creationId xmlns:a16="http://schemas.microsoft.com/office/drawing/2014/main" id="{00000000-0008-0000-0600-000008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>
              <a:extLst>
                <a:ext uri="{FF2B5EF4-FFF2-40B4-BE49-F238E27FC236}">
                  <a16:creationId xmlns:a16="http://schemas.microsoft.com/office/drawing/2014/main" id="{00000000-0008-0000-0600-00000900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>
              <a:extLst>
                <a:ext uri="{FF2B5EF4-FFF2-40B4-BE49-F238E27FC236}">
                  <a16:creationId xmlns:a16="http://schemas.microsoft.com/office/drawing/2014/main" id="{00000000-0008-0000-0600-00000A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2"/>
  <sheetViews>
    <sheetView topLeftCell="A11" zoomScaleNormal="100" workbookViewId="0">
      <selection activeCell="S13" sqref="S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148</v>
      </c>
      <c r="E5" s="184"/>
      <c r="F5" s="184"/>
      <c r="G5" s="184"/>
      <c r="H5" s="184"/>
      <c r="I5" s="180" t="s">
        <v>53</v>
      </c>
      <c r="J5" s="180"/>
      <c r="K5" s="180"/>
      <c r="L5" s="185">
        <v>4550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152</v>
      </c>
      <c r="E6" s="181"/>
      <c r="F6" s="181"/>
      <c r="G6" s="181"/>
      <c r="H6" s="181"/>
      <c r="I6" s="180" t="s">
        <v>59</v>
      </c>
      <c r="J6" s="180"/>
      <c r="K6" s="180"/>
      <c r="L6" s="186">
        <v>3</v>
      </c>
      <c r="M6" s="186"/>
      <c r="N6" s="186"/>
      <c r="O6" s="42"/>
      <c r="P6" s="180" t="s">
        <v>58</v>
      </c>
      <c r="Q6" s="180"/>
      <c r="R6" s="180"/>
      <c r="S6" s="193">
        <v>44133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7</v>
      </c>
      <c r="C10" s="46">
        <v>141</v>
      </c>
      <c r="D10" s="46">
        <v>3</v>
      </c>
      <c r="E10" s="46">
        <v>8</v>
      </c>
      <c r="F10" s="6">
        <f t="shared" ref="F10:F22" si="0">B10*0.5+C10*1+D10*2+E10*2.5</f>
        <v>170.5</v>
      </c>
      <c r="G10" s="2"/>
      <c r="H10" s="19" t="s">
        <v>4</v>
      </c>
      <c r="I10" s="46">
        <v>6</v>
      </c>
      <c r="J10" s="46">
        <v>79</v>
      </c>
      <c r="K10" s="46">
        <v>0</v>
      </c>
      <c r="L10" s="46">
        <v>8</v>
      </c>
      <c r="M10" s="6">
        <f t="shared" ref="M10:M22" si="1">I10*0.5+J10*1+K10*2+L10*2.5</f>
        <v>102</v>
      </c>
      <c r="N10" s="9">
        <f>F20+F21+F22+M10</f>
        <v>467.5</v>
      </c>
      <c r="O10" s="19" t="s">
        <v>43</v>
      </c>
      <c r="P10" s="46">
        <v>8</v>
      </c>
      <c r="Q10" s="46">
        <v>104</v>
      </c>
      <c r="R10" s="46">
        <v>2</v>
      </c>
      <c r="S10" s="46">
        <v>14</v>
      </c>
      <c r="T10" s="6">
        <f t="shared" ref="T10:T21" si="2">P10*0.5+Q10*1+R10*2+S10*2.5</f>
        <v>147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130</v>
      </c>
      <c r="D11" s="46">
        <v>2</v>
      </c>
      <c r="E11" s="46">
        <v>6</v>
      </c>
      <c r="F11" s="6">
        <f t="shared" si="0"/>
        <v>151.5</v>
      </c>
      <c r="G11" s="2"/>
      <c r="H11" s="19" t="s">
        <v>5</v>
      </c>
      <c r="I11" s="46">
        <v>4</v>
      </c>
      <c r="J11" s="46">
        <v>93</v>
      </c>
      <c r="K11" s="46">
        <v>1</v>
      </c>
      <c r="L11" s="46">
        <v>6</v>
      </c>
      <c r="M11" s="6">
        <f t="shared" si="1"/>
        <v>112</v>
      </c>
      <c r="N11" s="9">
        <f>F21+F22+M10+M11</f>
        <v>446.5</v>
      </c>
      <c r="O11" s="19" t="s">
        <v>44</v>
      </c>
      <c r="P11" s="46">
        <v>5</v>
      </c>
      <c r="Q11" s="46">
        <v>121</v>
      </c>
      <c r="R11" s="46">
        <v>2</v>
      </c>
      <c r="S11" s="46">
        <v>7</v>
      </c>
      <c r="T11" s="6">
        <f t="shared" si="2"/>
        <v>145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133</v>
      </c>
      <c r="D12" s="46">
        <v>4</v>
      </c>
      <c r="E12" s="46">
        <v>7</v>
      </c>
      <c r="F12" s="6">
        <f t="shared" si="0"/>
        <v>161.5</v>
      </c>
      <c r="G12" s="2"/>
      <c r="H12" s="19" t="s">
        <v>6</v>
      </c>
      <c r="I12" s="46">
        <v>5</v>
      </c>
      <c r="J12" s="46">
        <v>100</v>
      </c>
      <c r="K12" s="46">
        <v>2</v>
      </c>
      <c r="L12" s="46">
        <v>7</v>
      </c>
      <c r="M12" s="6">
        <f t="shared" si="1"/>
        <v>124</v>
      </c>
      <c r="N12" s="2">
        <f>F22+M10+M11+M12</f>
        <v>466</v>
      </c>
      <c r="O12" s="19" t="s">
        <v>32</v>
      </c>
      <c r="P12" s="46">
        <v>8</v>
      </c>
      <c r="Q12" s="46">
        <v>124</v>
      </c>
      <c r="R12" s="46">
        <v>4</v>
      </c>
      <c r="S12" s="46">
        <v>6</v>
      </c>
      <c r="T12" s="6">
        <f t="shared" si="2"/>
        <v>151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119</v>
      </c>
      <c r="D13" s="46">
        <v>3</v>
      </c>
      <c r="E13" s="46">
        <v>6</v>
      </c>
      <c r="F13" s="6">
        <f t="shared" si="0"/>
        <v>142</v>
      </c>
      <c r="G13" s="2">
        <f t="shared" ref="G13:G19" si="3">F10+F11+F12+F13</f>
        <v>625.5</v>
      </c>
      <c r="H13" s="19" t="s">
        <v>7</v>
      </c>
      <c r="I13" s="46">
        <v>5</v>
      </c>
      <c r="J13" s="46">
        <v>82</v>
      </c>
      <c r="K13" s="46">
        <v>0</v>
      </c>
      <c r="L13" s="46">
        <v>7</v>
      </c>
      <c r="M13" s="6">
        <f t="shared" si="1"/>
        <v>102</v>
      </c>
      <c r="N13" s="2">
        <f t="shared" ref="N13:N18" si="4">M10+M11+M12+M13</f>
        <v>440</v>
      </c>
      <c r="O13" s="19" t="s">
        <v>33</v>
      </c>
      <c r="P13" s="46">
        <v>8</v>
      </c>
      <c r="Q13" s="46">
        <v>107</v>
      </c>
      <c r="R13" s="46">
        <v>0</v>
      </c>
      <c r="S13" s="46">
        <v>5</v>
      </c>
      <c r="T13" s="6">
        <f t="shared" si="2"/>
        <v>123.5</v>
      </c>
      <c r="U13" s="2">
        <f t="shared" ref="U13:U21" si="5">T10+T11+T12+T13</f>
        <v>566.5</v>
      </c>
      <c r="AB13" s="81">
        <v>241</v>
      </c>
    </row>
    <row r="14" spans="1:28" ht="24" customHeight="1" x14ac:dyDescent="0.2">
      <c r="A14" s="18" t="s">
        <v>21</v>
      </c>
      <c r="B14" s="46">
        <v>2</v>
      </c>
      <c r="C14" s="46">
        <v>144</v>
      </c>
      <c r="D14" s="46">
        <v>0</v>
      </c>
      <c r="E14" s="46">
        <v>16</v>
      </c>
      <c r="F14" s="6">
        <f t="shared" si="0"/>
        <v>185</v>
      </c>
      <c r="G14" s="2">
        <f>F11+F12+F13+F14</f>
        <v>640</v>
      </c>
      <c r="H14" s="19" t="s">
        <v>9</v>
      </c>
      <c r="I14" s="46">
        <v>3</v>
      </c>
      <c r="J14" s="46">
        <v>89</v>
      </c>
      <c r="K14" s="46">
        <v>0</v>
      </c>
      <c r="L14" s="46">
        <v>5</v>
      </c>
      <c r="M14" s="6">
        <f t="shared" si="1"/>
        <v>103</v>
      </c>
      <c r="N14" s="2">
        <f t="shared" si="4"/>
        <v>441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419.5</v>
      </c>
      <c r="AB14" s="81">
        <v>250</v>
      </c>
    </row>
    <row r="15" spans="1:28" ht="24" customHeight="1" x14ac:dyDescent="0.2">
      <c r="A15" s="18" t="s">
        <v>23</v>
      </c>
      <c r="B15" s="46">
        <v>2</v>
      </c>
      <c r="C15" s="46">
        <v>99</v>
      </c>
      <c r="D15" s="46">
        <v>2</v>
      </c>
      <c r="E15" s="46">
        <v>9</v>
      </c>
      <c r="F15" s="6">
        <f t="shared" si="0"/>
        <v>126.5</v>
      </c>
      <c r="G15" s="2">
        <f t="shared" si="3"/>
        <v>615</v>
      </c>
      <c r="H15" s="19" t="s">
        <v>12</v>
      </c>
      <c r="I15" s="46">
        <v>4</v>
      </c>
      <c r="J15" s="46">
        <v>82</v>
      </c>
      <c r="K15" s="46">
        <v>1</v>
      </c>
      <c r="L15" s="46">
        <v>4</v>
      </c>
      <c r="M15" s="6">
        <f t="shared" si="1"/>
        <v>96</v>
      </c>
      <c r="N15" s="2">
        <f t="shared" si="4"/>
        <v>425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274.5</v>
      </c>
      <c r="AB15" s="81">
        <v>262</v>
      </c>
    </row>
    <row r="16" spans="1:28" ht="24" customHeight="1" x14ac:dyDescent="0.2">
      <c r="A16" s="18" t="s">
        <v>39</v>
      </c>
      <c r="B16" s="46">
        <v>1</v>
      </c>
      <c r="C16" s="46">
        <v>112</v>
      </c>
      <c r="D16" s="46">
        <v>0</v>
      </c>
      <c r="E16" s="46">
        <v>8</v>
      </c>
      <c r="F16" s="6">
        <f t="shared" si="0"/>
        <v>132.5</v>
      </c>
      <c r="G16" s="2">
        <f t="shared" si="3"/>
        <v>586</v>
      </c>
      <c r="H16" s="19" t="s">
        <v>15</v>
      </c>
      <c r="I16" s="46">
        <v>2</v>
      </c>
      <c r="J16" s="46">
        <v>79</v>
      </c>
      <c r="K16" s="46">
        <v>1</v>
      </c>
      <c r="L16" s="46">
        <v>2</v>
      </c>
      <c r="M16" s="6">
        <f t="shared" si="1"/>
        <v>87</v>
      </c>
      <c r="N16" s="2">
        <f t="shared" si="4"/>
        <v>388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123.5</v>
      </c>
      <c r="AB16" s="81">
        <v>270.5</v>
      </c>
    </row>
    <row r="17" spans="1:28" ht="24" customHeight="1" x14ac:dyDescent="0.2">
      <c r="A17" s="18" t="s">
        <v>40</v>
      </c>
      <c r="B17" s="46">
        <v>3</v>
      </c>
      <c r="C17" s="46">
        <v>96</v>
      </c>
      <c r="D17" s="46">
        <v>0</v>
      </c>
      <c r="E17" s="46">
        <v>8</v>
      </c>
      <c r="F17" s="6">
        <f t="shared" si="0"/>
        <v>117.5</v>
      </c>
      <c r="G17" s="2">
        <f t="shared" si="3"/>
        <v>561.5</v>
      </c>
      <c r="H17" s="19" t="s">
        <v>18</v>
      </c>
      <c r="I17" s="46">
        <v>4</v>
      </c>
      <c r="J17" s="46">
        <v>87</v>
      </c>
      <c r="K17" s="46">
        <v>1</v>
      </c>
      <c r="L17" s="46">
        <v>4</v>
      </c>
      <c r="M17" s="6">
        <f t="shared" si="1"/>
        <v>101</v>
      </c>
      <c r="N17" s="2">
        <f t="shared" si="4"/>
        <v>387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4</v>
      </c>
      <c r="C18" s="46">
        <v>108</v>
      </c>
      <c r="D18" s="46">
        <v>0</v>
      </c>
      <c r="E18" s="46">
        <v>12</v>
      </c>
      <c r="F18" s="6">
        <f t="shared" si="0"/>
        <v>140</v>
      </c>
      <c r="G18" s="2">
        <f t="shared" si="3"/>
        <v>516.5</v>
      </c>
      <c r="H18" s="19" t="s">
        <v>20</v>
      </c>
      <c r="I18" s="46">
        <v>6</v>
      </c>
      <c r="J18" s="46">
        <v>111</v>
      </c>
      <c r="K18" s="46">
        <v>0</v>
      </c>
      <c r="L18" s="46">
        <v>3</v>
      </c>
      <c r="M18" s="6">
        <f t="shared" si="1"/>
        <v>121.5</v>
      </c>
      <c r="N18" s="2">
        <f t="shared" si="4"/>
        <v>405.5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8</v>
      </c>
      <c r="C19" s="47">
        <v>113</v>
      </c>
      <c r="D19" s="47">
        <v>0</v>
      </c>
      <c r="E19" s="47">
        <v>4</v>
      </c>
      <c r="F19" s="7">
        <f t="shared" si="0"/>
        <v>127</v>
      </c>
      <c r="G19" s="3">
        <f t="shared" si="3"/>
        <v>517</v>
      </c>
      <c r="H19" s="20" t="s">
        <v>22</v>
      </c>
      <c r="I19" s="45">
        <v>5</v>
      </c>
      <c r="J19" s="45">
        <v>95</v>
      </c>
      <c r="K19" s="45">
        <v>0</v>
      </c>
      <c r="L19" s="45">
        <v>8</v>
      </c>
      <c r="M19" s="6">
        <f t="shared" si="1"/>
        <v>117.5</v>
      </c>
      <c r="N19" s="2">
        <f>M16+M17+M18+M19</f>
        <v>427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5</v>
      </c>
      <c r="C20" s="45">
        <v>116</v>
      </c>
      <c r="D20" s="45">
        <v>1</v>
      </c>
      <c r="E20" s="45">
        <v>5</v>
      </c>
      <c r="F20" s="8">
        <f t="shared" si="0"/>
        <v>133</v>
      </c>
      <c r="G20" s="35"/>
      <c r="H20" s="19" t="s">
        <v>24</v>
      </c>
      <c r="I20" s="46">
        <v>8</v>
      </c>
      <c r="J20" s="46">
        <v>117</v>
      </c>
      <c r="K20" s="46">
        <v>3</v>
      </c>
      <c r="L20" s="46">
        <v>10</v>
      </c>
      <c r="M20" s="8">
        <f t="shared" si="1"/>
        <v>152</v>
      </c>
      <c r="N20" s="2">
        <f>M17+M18+M19+M20</f>
        <v>492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3</v>
      </c>
      <c r="C21" s="46">
        <v>103</v>
      </c>
      <c r="D21" s="46">
        <v>0</v>
      </c>
      <c r="E21" s="46">
        <v>0</v>
      </c>
      <c r="F21" s="6">
        <f t="shared" si="0"/>
        <v>104.5</v>
      </c>
      <c r="G21" s="36"/>
      <c r="H21" s="20" t="s">
        <v>25</v>
      </c>
      <c r="I21" s="46">
        <v>5</v>
      </c>
      <c r="J21" s="46">
        <v>94</v>
      </c>
      <c r="K21" s="46">
        <v>0</v>
      </c>
      <c r="L21" s="46">
        <v>8</v>
      </c>
      <c r="M21" s="6">
        <f t="shared" si="1"/>
        <v>116.5</v>
      </c>
      <c r="N21" s="2">
        <f>M18+M19+M20+M21</f>
        <v>507.5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7</v>
      </c>
      <c r="C22" s="46">
        <v>107</v>
      </c>
      <c r="D22" s="46">
        <v>0</v>
      </c>
      <c r="E22" s="46">
        <v>7</v>
      </c>
      <c r="F22" s="6">
        <f t="shared" si="0"/>
        <v>128</v>
      </c>
      <c r="G22" s="2"/>
      <c r="H22" s="21" t="s">
        <v>26</v>
      </c>
      <c r="I22" s="47">
        <v>8</v>
      </c>
      <c r="J22" s="47">
        <v>104</v>
      </c>
      <c r="K22" s="47">
        <v>0</v>
      </c>
      <c r="L22" s="47">
        <v>7</v>
      </c>
      <c r="M22" s="6">
        <f t="shared" si="1"/>
        <v>125.5</v>
      </c>
      <c r="N22" s="3">
        <f>M19+M20+M21+M22</f>
        <v>511.5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640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511.5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566.5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66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82"/>
  <sheetViews>
    <sheetView topLeftCell="A2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45 X CARRERA 50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4550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4" t="s">
        <v>155</v>
      </c>
      <c r="E6" s="194"/>
      <c r="F6" s="194"/>
      <c r="G6" s="194"/>
      <c r="H6" s="194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f>'G-1'!S6:U6</f>
        <v>44133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4</v>
      </c>
      <c r="C10" s="46">
        <v>164</v>
      </c>
      <c r="D10" s="46">
        <v>0</v>
      </c>
      <c r="E10" s="46">
        <v>7</v>
      </c>
      <c r="F10" s="6">
        <f t="shared" ref="F10:F22" si="0">B10*0.5+C10*1+D10*2+E10*2.5</f>
        <v>183.5</v>
      </c>
      <c r="G10" s="2"/>
      <c r="H10" s="19" t="s">
        <v>4</v>
      </c>
      <c r="I10" s="46">
        <v>7</v>
      </c>
      <c r="J10" s="46">
        <v>147</v>
      </c>
      <c r="K10" s="46">
        <v>0</v>
      </c>
      <c r="L10" s="46">
        <v>13</v>
      </c>
      <c r="M10" s="6">
        <f t="shared" ref="M10:M22" si="1">I10*0.5+J10*1+K10*2+L10*2.5</f>
        <v>183</v>
      </c>
      <c r="N10" s="9">
        <f>F20+F21+F22+M10</f>
        <v>739</v>
      </c>
      <c r="O10" s="19" t="s">
        <v>43</v>
      </c>
      <c r="P10" s="46">
        <v>7</v>
      </c>
      <c r="Q10" s="46">
        <v>162</v>
      </c>
      <c r="R10" s="46">
        <v>0</v>
      </c>
      <c r="S10" s="46">
        <v>13</v>
      </c>
      <c r="T10" s="6">
        <f t="shared" ref="T10:T21" si="2">P10*0.5+Q10*1+R10*2+S10*2.5</f>
        <v>198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174</v>
      </c>
      <c r="D11" s="46">
        <v>0</v>
      </c>
      <c r="E11" s="46">
        <v>11</v>
      </c>
      <c r="F11" s="6">
        <f t="shared" si="0"/>
        <v>205</v>
      </c>
      <c r="G11" s="2"/>
      <c r="H11" s="19" t="s">
        <v>5</v>
      </c>
      <c r="I11" s="46">
        <v>8</v>
      </c>
      <c r="J11" s="46">
        <v>150</v>
      </c>
      <c r="K11" s="46">
        <v>0</v>
      </c>
      <c r="L11" s="46">
        <v>14</v>
      </c>
      <c r="M11" s="6">
        <f t="shared" si="1"/>
        <v>189</v>
      </c>
      <c r="N11" s="9">
        <f>F21+F22+M10+M11</f>
        <v>764</v>
      </c>
      <c r="O11" s="19" t="s">
        <v>44</v>
      </c>
      <c r="P11" s="46">
        <v>12</v>
      </c>
      <c r="Q11" s="46">
        <v>177</v>
      </c>
      <c r="R11" s="46">
        <v>0</v>
      </c>
      <c r="S11" s="46">
        <v>11</v>
      </c>
      <c r="T11" s="6">
        <f t="shared" si="2"/>
        <v>210.5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161</v>
      </c>
      <c r="D12" s="46">
        <v>0</v>
      </c>
      <c r="E12" s="46">
        <v>17</v>
      </c>
      <c r="F12" s="6">
        <f t="shared" si="0"/>
        <v>207.5</v>
      </c>
      <c r="G12" s="2"/>
      <c r="H12" s="19" t="s">
        <v>6</v>
      </c>
      <c r="I12" s="46">
        <v>1</v>
      </c>
      <c r="J12" s="46">
        <v>129</v>
      </c>
      <c r="K12" s="46">
        <v>0</v>
      </c>
      <c r="L12" s="46">
        <v>8</v>
      </c>
      <c r="M12" s="6">
        <f t="shared" si="1"/>
        <v>149.5</v>
      </c>
      <c r="N12" s="2">
        <f>F22+M10+M11+M12</f>
        <v>728.5</v>
      </c>
      <c r="O12" s="19" t="s">
        <v>32</v>
      </c>
      <c r="P12" s="46">
        <v>7</v>
      </c>
      <c r="Q12" s="46">
        <v>172</v>
      </c>
      <c r="R12" s="46">
        <v>0</v>
      </c>
      <c r="S12" s="46">
        <v>19</v>
      </c>
      <c r="T12" s="6">
        <f t="shared" si="2"/>
        <v>223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144</v>
      </c>
      <c r="D13" s="46">
        <v>0</v>
      </c>
      <c r="E13" s="46">
        <v>13</v>
      </c>
      <c r="F13" s="6">
        <f t="shared" si="0"/>
        <v>180</v>
      </c>
      <c r="G13" s="2">
        <f t="shared" ref="G13:G19" si="3">F10+F11+F12+F13</f>
        <v>776</v>
      </c>
      <c r="H13" s="19" t="s">
        <v>7</v>
      </c>
      <c r="I13" s="46">
        <v>2</v>
      </c>
      <c r="J13" s="46">
        <v>170</v>
      </c>
      <c r="K13" s="46">
        <v>0</v>
      </c>
      <c r="L13" s="46">
        <v>9</v>
      </c>
      <c r="M13" s="6">
        <f t="shared" si="1"/>
        <v>193.5</v>
      </c>
      <c r="N13" s="2">
        <f t="shared" ref="N13:N18" si="4">M10+M11+M12+M13</f>
        <v>715</v>
      </c>
      <c r="O13" s="19" t="s">
        <v>33</v>
      </c>
      <c r="P13" s="46">
        <v>4</v>
      </c>
      <c r="Q13" s="46">
        <v>164</v>
      </c>
      <c r="R13" s="46">
        <v>0</v>
      </c>
      <c r="S13" s="46">
        <v>12</v>
      </c>
      <c r="T13" s="6">
        <f t="shared" si="2"/>
        <v>196</v>
      </c>
      <c r="U13" s="2">
        <f t="shared" ref="U13:U21" si="5">T10+T11+T12+T13</f>
        <v>827.5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172</v>
      </c>
      <c r="D14" s="46">
        <v>0</v>
      </c>
      <c r="E14" s="46">
        <v>8</v>
      </c>
      <c r="F14" s="6">
        <f t="shared" si="0"/>
        <v>193</v>
      </c>
      <c r="G14" s="2">
        <f t="shared" si="3"/>
        <v>785.5</v>
      </c>
      <c r="H14" s="19" t="s">
        <v>9</v>
      </c>
      <c r="I14" s="46">
        <v>1</v>
      </c>
      <c r="J14" s="46">
        <v>159</v>
      </c>
      <c r="K14" s="46">
        <v>0</v>
      </c>
      <c r="L14" s="46">
        <v>4</v>
      </c>
      <c r="M14" s="6">
        <f t="shared" si="1"/>
        <v>169.5</v>
      </c>
      <c r="N14" s="2">
        <f t="shared" si="4"/>
        <v>701.5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629.5</v>
      </c>
      <c r="AB14" s="81">
        <v>226</v>
      </c>
    </row>
    <row r="15" spans="1:28" ht="24" customHeight="1" x14ac:dyDescent="0.2">
      <c r="A15" s="18" t="s">
        <v>23</v>
      </c>
      <c r="B15" s="46">
        <v>4</v>
      </c>
      <c r="C15" s="46">
        <v>119</v>
      </c>
      <c r="D15" s="46">
        <v>0</v>
      </c>
      <c r="E15" s="46">
        <v>6</v>
      </c>
      <c r="F15" s="6">
        <f t="shared" si="0"/>
        <v>136</v>
      </c>
      <c r="G15" s="2">
        <f t="shared" si="3"/>
        <v>716.5</v>
      </c>
      <c r="H15" s="19" t="s">
        <v>12</v>
      </c>
      <c r="I15" s="46">
        <v>2</v>
      </c>
      <c r="J15" s="46">
        <v>161</v>
      </c>
      <c r="K15" s="46">
        <v>0</v>
      </c>
      <c r="L15" s="46">
        <v>5</v>
      </c>
      <c r="M15" s="6">
        <f t="shared" si="1"/>
        <v>174.5</v>
      </c>
      <c r="N15" s="2">
        <f t="shared" si="4"/>
        <v>687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419</v>
      </c>
      <c r="AB15" s="81">
        <v>233.5</v>
      </c>
    </row>
    <row r="16" spans="1:28" ht="24" customHeight="1" x14ac:dyDescent="0.2">
      <c r="A16" s="18" t="s">
        <v>39</v>
      </c>
      <c r="B16" s="46">
        <v>7</v>
      </c>
      <c r="C16" s="46">
        <v>148</v>
      </c>
      <c r="D16" s="46">
        <v>0</v>
      </c>
      <c r="E16" s="46">
        <v>9</v>
      </c>
      <c r="F16" s="6">
        <f t="shared" si="0"/>
        <v>174</v>
      </c>
      <c r="G16" s="2">
        <f t="shared" si="3"/>
        <v>683</v>
      </c>
      <c r="H16" s="19" t="s">
        <v>15</v>
      </c>
      <c r="I16" s="46">
        <v>1</v>
      </c>
      <c r="J16" s="46">
        <v>169</v>
      </c>
      <c r="K16" s="46">
        <v>0</v>
      </c>
      <c r="L16" s="46">
        <v>6</v>
      </c>
      <c r="M16" s="6">
        <f t="shared" si="1"/>
        <v>184.5</v>
      </c>
      <c r="N16" s="2">
        <f t="shared" si="4"/>
        <v>722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196</v>
      </c>
      <c r="AB16" s="81">
        <v>234</v>
      </c>
    </row>
    <row r="17" spans="1:28" ht="24" customHeight="1" x14ac:dyDescent="0.2">
      <c r="A17" s="18" t="s">
        <v>40</v>
      </c>
      <c r="B17" s="46">
        <v>3</v>
      </c>
      <c r="C17" s="46">
        <v>135</v>
      </c>
      <c r="D17" s="46">
        <v>0</v>
      </c>
      <c r="E17" s="46">
        <v>12</v>
      </c>
      <c r="F17" s="6">
        <f t="shared" si="0"/>
        <v>166.5</v>
      </c>
      <c r="G17" s="2">
        <f t="shared" si="3"/>
        <v>669.5</v>
      </c>
      <c r="H17" s="19" t="s">
        <v>18</v>
      </c>
      <c r="I17" s="46">
        <v>4</v>
      </c>
      <c r="J17" s="46">
        <v>174</v>
      </c>
      <c r="K17" s="46">
        <v>0</v>
      </c>
      <c r="L17" s="46">
        <v>8</v>
      </c>
      <c r="M17" s="6">
        <f t="shared" si="1"/>
        <v>196</v>
      </c>
      <c r="N17" s="2">
        <f t="shared" si="4"/>
        <v>724.5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8</v>
      </c>
      <c r="C18" s="46">
        <v>142</v>
      </c>
      <c r="D18" s="46">
        <v>0</v>
      </c>
      <c r="E18" s="46">
        <v>10</v>
      </c>
      <c r="F18" s="6">
        <f t="shared" si="0"/>
        <v>171</v>
      </c>
      <c r="G18" s="2">
        <f t="shared" si="3"/>
        <v>647.5</v>
      </c>
      <c r="H18" s="19" t="s">
        <v>20</v>
      </c>
      <c r="I18" s="46">
        <v>8</v>
      </c>
      <c r="J18" s="46">
        <v>162</v>
      </c>
      <c r="K18" s="46">
        <v>0</v>
      </c>
      <c r="L18" s="46">
        <v>13</v>
      </c>
      <c r="M18" s="6">
        <f t="shared" si="1"/>
        <v>198.5</v>
      </c>
      <c r="N18" s="2">
        <f t="shared" si="4"/>
        <v>753.5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147</v>
      </c>
      <c r="D19" s="47">
        <v>0</v>
      </c>
      <c r="E19" s="47">
        <v>14</v>
      </c>
      <c r="F19" s="7">
        <f t="shared" si="0"/>
        <v>183.5</v>
      </c>
      <c r="G19" s="3">
        <f t="shared" si="3"/>
        <v>695</v>
      </c>
      <c r="H19" s="20" t="s">
        <v>22</v>
      </c>
      <c r="I19" s="45">
        <v>10</v>
      </c>
      <c r="J19" s="45">
        <v>138</v>
      </c>
      <c r="K19" s="45">
        <v>0</v>
      </c>
      <c r="L19" s="45">
        <v>11</v>
      </c>
      <c r="M19" s="6">
        <f t="shared" si="1"/>
        <v>170.5</v>
      </c>
      <c r="N19" s="2">
        <f>M16+M17+M18+M19</f>
        <v>749.5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2</v>
      </c>
      <c r="C20" s="45">
        <v>143</v>
      </c>
      <c r="D20" s="45">
        <v>0</v>
      </c>
      <c r="E20" s="45">
        <v>8</v>
      </c>
      <c r="F20" s="8">
        <f t="shared" si="0"/>
        <v>164</v>
      </c>
      <c r="G20" s="35"/>
      <c r="H20" s="19" t="s">
        <v>24</v>
      </c>
      <c r="I20" s="46">
        <v>6</v>
      </c>
      <c r="J20" s="46">
        <v>130</v>
      </c>
      <c r="K20" s="46">
        <v>0</v>
      </c>
      <c r="L20" s="46">
        <v>13</v>
      </c>
      <c r="M20" s="8">
        <f t="shared" si="1"/>
        <v>165.5</v>
      </c>
      <c r="N20" s="2">
        <f>M17+M18+M19+M20</f>
        <v>730.5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158</v>
      </c>
      <c r="D21" s="46">
        <v>0</v>
      </c>
      <c r="E21" s="46">
        <v>10</v>
      </c>
      <c r="F21" s="6">
        <f t="shared" si="0"/>
        <v>185</v>
      </c>
      <c r="G21" s="36"/>
      <c r="H21" s="20" t="s">
        <v>25</v>
      </c>
      <c r="I21" s="46">
        <v>7</v>
      </c>
      <c r="J21" s="46">
        <v>142</v>
      </c>
      <c r="K21" s="46">
        <v>0</v>
      </c>
      <c r="L21" s="46">
        <v>15</v>
      </c>
      <c r="M21" s="6">
        <f t="shared" si="1"/>
        <v>183</v>
      </c>
      <c r="N21" s="2">
        <f>M18+M19+M20+M21</f>
        <v>717.5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6</v>
      </c>
      <c r="C22" s="46">
        <v>184</v>
      </c>
      <c r="D22" s="46">
        <v>0</v>
      </c>
      <c r="E22" s="46">
        <v>8</v>
      </c>
      <c r="F22" s="6">
        <f t="shared" si="0"/>
        <v>207</v>
      </c>
      <c r="G22" s="2"/>
      <c r="H22" s="21" t="s">
        <v>26</v>
      </c>
      <c r="I22" s="47">
        <v>10</v>
      </c>
      <c r="J22" s="47">
        <v>165</v>
      </c>
      <c r="K22" s="47">
        <v>0</v>
      </c>
      <c r="L22" s="47">
        <v>9</v>
      </c>
      <c r="M22" s="6">
        <f t="shared" si="1"/>
        <v>192.5</v>
      </c>
      <c r="N22" s="3">
        <f>M19+M20+M21+M22</f>
        <v>711.5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785.5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764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827.5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66</v>
      </c>
      <c r="G24" s="88"/>
      <c r="H24" s="171"/>
      <c r="I24" s="172"/>
      <c r="J24" s="82" t="s">
        <v>73</v>
      </c>
      <c r="K24" s="86"/>
      <c r="L24" s="86"/>
      <c r="M24" s="87" t="s">
        <v>64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2"/>
  <sheetViews>
    <sheetView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45 X CARRERA 50</v>
      </c>
      <c r="E5" s="210"/>
      <c r="F5" s="210"/>
      <c r="G5" s="210"/>
      <c r="H5" s="210"/>
      <c r="I5" s="208" t="s">
        <v>53</v>
      </c>
      <c r="J5" s="208"/>
      <c r="K5" s="208"/>
      <c r="L5" s="185">
        <f>'G-1'!L5:N5</f>
        <v>4550</v>
      </c>
      <c r="M5" s="185"/>
      <c r="N5" s="185"/>
      <c r="O5" s="50"/>
      <c r="P5" s="208" t="s">
        <v>57</v>
      </c>
      <c r="Q5" s="208"/>
      <c r="R5" s="208"/>
      <c r="S5" s="185" t="s">
        <v>134</v>
      </c>
      <c r="T5" s="185"/>
      <c r="U5" s="185"/>
    </row>
    <row r="6" spans="1:28" ht="12.75" customHeight="1" x14ac:dyDescent="0.2">
      <c r="A6" s="208" t="s">
        <v>55</v>
      </c>
      <c r="B6" s="208"/>
      <c r="C6" s="208"/>
      <c r="D6" s="194" t="s">
        <v>154</v>
      </c>
      <c r="E6" s="194"/>
      <c r="F6" s="194"/>
      <c r="G6" s="194"/>
      <c r="H6" s="194"/>
      <c r="I6" s="208" t="s">
        <v>59</v>
      </c>
      <c r="J6" s="208"/>
      <c r="K6" s="208"/>
      <c r="L6" s="217">
        <v>2</v>
      </c>
      <c r="M6" s="217"/>
      <c r="N6" s="217"/>
      <c r="O6" s="54"/>
      <c r="P6" s="208" t="s">
        <v>58</v>
      </c>
      <c r="Q6" s="208"/>
      <c r="R6" s="208"/>
      <c r="S6" s="211">
        <f>'G-1'!S6:U6</f>
        <v>44133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75</v>
      </c>
      <c r="C10" s="61">
        <v>85</v>
      </c>
      <c r="D10" s="61">
        <v>7</v>
      </c>
      <c r="E10" s="61">
        <v>3</v>
      </c>
      <c r="F10" s="62">
        <f t="shared" ref="F10:F22" si="0">B10*0.5+C10*1+D10*2+E10*2.5</f>
        <v>144</v>
      </c>
      <c r="G10" s="63"/>
      <c r="H10" s="64" t="s">
        <v>4</v>
      </c>
      <c r="I10" s="46">
        <v>65</v>
      </c>
      <c r="J10" s="46">
        <v>141</v>
      </c>
      <c r="K10" s="46">
        <v>5</v>
      </c>
      <c r="L10" s="46">
        <v>8</v>
      </c>
      <c r="M10" s="62">
        <f t="shared" ref="M10:M22" si="1">I10*0.5+J10*1+K10*2+L10*2.5</f>
        <v>203.5</v>
      </c>
      <c r="N10" s="65">
        <f>F20+F21+F22+M10</f>
        <v>827.5</v>
      </c>
      <c r="O10" s="64" t="s">
        <v>43</v>
      </c>
      <c r="P10" s="46">
        <v>70</v>
      </c>
      <c r="Q10" s="46">
        <v>149</v>
      </c>
      <c r="R10" s="46">
        <v>6</v>
      </c>
      <c r="S10" s="46">
        <v>6</v>
      </c>
      <c r="T10" s="62">
        <f t="shared" ref="T10:T21" si="2">P10*0.5+Q10*1+R10*2+S10*2.5</f>
        <v>211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82</v>
      </c>
      <c r="C11" s="61">
        <v>94</v>
      </c>
      <c r="D11" s="61">
        <v>8</v>
      </c>
      <c r="E11" s="61">
        <v>6</v>
      </c>
      <c r="F11" s="62">
        <f t="shared" si="0"/>
        <v>166</v>
      </c>
      <c r="G11" s="63"/>
      <c r="H11" s="64" t="s">
        <v>5</v>
      </c>
      <c r="I11" s="46">
        <v>84</v>
      </c>
      <c r="J11" s="46">
        <v>134</v>
      </c>
      <c r="K11" s="46">
        <v>8</v>
      </c>
      <c r="L11" s="46">
        <v>5</v>
      </c>
      <c r="M11" s="62">
        <f t="shared" si="1"/>
        <v>204.5</v>
      </c>
      <c r="N11" s="65">
        <f>F21+F22+M10+M11</f>
        <v>842.5</v>
      </c>
      <c r="O11" s="64" t="s">
        <v>44</v>
      </c>
      <c r="P11" s="46">
        <v>79</v>
      </c>
      <c r="Q11" s="46">
        <v>137</v>
      </c>
      <c r="R11" s="46">
        <v>4</v>
      </c>
      <c r="S11" s="46">
        <v>1</v>
      </c>
      <c r="T11" s="62">
        <f t="shared" si="2"/>
        <v>187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78</v>
      </c>
      <c r="C12" s="61">
        <v>113</v>
      </c>
      <c r="D12" s="61">
        <v>8</v>
      </c>
      <c r="E12" s="61">
        <v>2</v>
      </c>
      <c r="F12" s="62">
        <f t="shared" si="0"/>
        <v>173</v>
      </c>
      <c r="G12" s="63"/>
      <c r="H12" s="64" t="s">
        <v>6</v>
      </c>
      <c r="I12" s="46">
        <v>87</v>
      </c>
      <c r="J12" s="46">
        <v>119</v>
      </c>
      <c r="K12" s="46">
        <v>3</v>
      </c>
      <c r="L12" s="46">
        <v>8</v>
      </c>
      <c r="M12" s="62">
        <f t="shared" si="1"/>
        <v>188.5</v>
      </c>
      <c r="N12" s="63">
        <f>F22+M10+M11+M12</f>
        <v>799</v>
      </c>
      <c r="O12" s="64" t="s">
        <v>32</v>
      </c>
      <c r="P12" s="46">
        <v>72</v>
      </c>
      <c r="Q12" s="46">
        <v>154</v>
      </c>
      <c r="R12" s="46">
        <v>5</v>
      </c>
      <c r="S12" s="46">
        <v>2</v>
      </c>
      <c r="T12" s="62">
        <f t="shared" si="2"/>
        <v>205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59</v>
      </c>
      <c r="C13" s="61">
        <v>115</v>
      </c>
      <c r="D13" s="61">
        <v>9</v>
      </c>
      <c r="E13" s="61">
        <v>1</v>
      </c>
      <c r="F13" s="62">
        <f t="shared" si="0"/>
        <v>165</v>
      </c>
      <c r="G13" s="63">
        <f t="shared" ref="G13:G19" si="3">F10+F11+F12+F13</f>
        <v>648</v>
      </c>
      <c r="H13" s="64" t="s">
        <v>7</v>
      </c>
      <c r="I13" s="46">
        <v>60</v>
      </c>
      <c r="J13" s="46">
        <v>111</v>
      </c>
      <c r="K13" s="46">
        <v>6</v>
      </c>
      <c r="L13" s="46">
        <v>3</v>
      </c>
      <c r="M13" s="62">
        <f t="shared" si="1"/>
        <v>160.5</v>
      </c>
      <c r="N13" s="63">
        <f t="shared" ref="N13:N18" si="4">M10+M11+M12+M13</f>
        <v>757</v>
      </c>
      <c r="O13" s="64" t="s">
        <v>33</v>
      </c>
      <c r="P13" s="46">
        <v>62</v>
      </c>
      <c r="Q13" s="46">
        <v>124</v>
      </c>
      <c r="R13" s="46">
        <v>5</v>
      </c>
      <c r="S13" s="46">
        <v>3</v>
      </c>
      <c r="T13" s="62">
        <f t="shared" si="2"/>
        <v>172.5</v>
      </c>
      <c r="U13" s="63">
        <f t="shared" ref="U13:U21" si="5">T10+T11+T12+T13</f>
        <v>775.5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66</v>
      </c>
      <c r="C14" s="61">
        <v>133</v>
      </c>
      <c r="D14" s="61">
        <v>6</v>
      </c>
      <c r="E14" s="61">
        <v>4</v>
      </c>
      <c r="F14" s="62">
        <f t="shared" si="0"/>
        <v>188</v>
      </c>
      <c r="G14" s="63">
        <f t="shared" si="3"/>
        <v>692</v>
      </c>
      <c r="H14" s="64" t="s">
        <v>9</v>
      </c>
      <c r="I14" s="46">
        <v>70</v>
      </c>
      <c r="J14" s="46">
        <v>120</v>
      </c>
      <c r="K14" s="46">
        <v>5</v>
      </c>
      <c r="L14" s="46">
        <v>2</v>
      </c>
      <c r="M14" s="62">
        <f t="shared" si="1"/>
        <v>170</v>
      </c>
      <c r="N14" s="63">
        <f t="shared" si="4"/>
        <v>723.5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564.5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54</v>
      </c>
      <c r="C15" s="61">
        <v>119</v>
      </c>
      <c r="D15" s="61">
        <v>8</v>
      </c>
      <c r="E15" s="61">
        <v>4</v>
      </c>
      <c r="F15" s="62">
        <f t="shared" si="0"/>
        <v>172</v>
      </c>
      <c r="G15" s="63">
        <f t="shared" si="3"/>
        <v>698</v>
      </c>
      <c r="H15" s="64" t="s">
        <v>12</v>
      </c>
      <c r="I15" s="46">
        <v>69</v>
      </c>
      <c r="J15" s="46">
        <v>118</v>
      </c>
      <c r="K15" s="46">
        <v>4</v>
      </c>
      <c r="L15" s="46">
        <v>2</v>
      </c>
      <c r="M15" s="62">
        <f t="shared" si="1"/>
        <v>165.5</v>
      </c>
      <c r="N15" s="63">
        <f t="shared" si="4"/>
        <v>684.5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377.5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67</v>
      </c>
      <c r="C16" s="61">
        <v>129</v>
      </c>
      <c r="D16" s="61">
        <v>9</v>
      </c>
      <c r="E16" s="61">
        <v>0</v>
      </c>
      <c r="F16" s="62">
        <f t="shared" si="0"/>
        <v>180.5</v>
      </c>
      <c r="G16" s="63">
        <f t="shared" si="3"/>
        <v>705.5</v>
      </c>
      <c r="H16" s="64" t="s">
        <v>15</v>
      </c>
      <c r="I16" s="46">
        <v>71</v>
      </c>
      <c r="J16" s="46">
        <v>122</v>
      </c>
      <c r="K16" s="46">
        <v>2</v>
      </c>
      <c r="L16" s="46">
        <v>1</v>
      </c>
      <c r="M16" s="62">
        <f t="shared" si="1"/>
        <v>164</v>
      </c>
      <c r="N16" s="63">
        <f t="shared" si="4"/>
        <v>660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172.5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57</v>
      </c>
      <c r="C17" s="61">
        <v>105</v>
      </c>
      <c r="D17" s="61">
        <v>5</v>
      </c>
      <c r="E17" s="61">
        <v>7</v>
      </c>
      <c r="F17" s="62">
        <f t="shared" si="0"/>
        <v>161</v>
      </c>
      <c r="G17" s="63">
        <f t="shared" si="3"/>
        <v>701.5</v>
      </c>
      <c r="H17" s="64" t="s">
        <v>18</v>
      </c>
      <c r="I17" s="46">
        <v>72</v>
      </c>
      <c r="J17" s="46">
        <v>111</v>
      </c>
      <c r="K17" s="46">
        <v>5</v>
      </c>
      <c r="L17" s="46">
        <v>2</v>
      </c>
      <c r="M17" s="62">
        <f t="shared" si="1"/>
        <v>162</v>
      </c>
      <c r="N17" s="63">
        <f t="shared" si="4"/>
        <v>661.5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65</v>
      </c>
      <c r="C18" s="61">
        <v>134</v>
      </c>
      <c r="D18" s="61">
        <v>9</v>
      </c>
      <c r="E18" s="61">
        <v>6</v>
      </c>
      <c r="F18" s="62">
        <f t="shared" si="0"/>
        <v>199.5</v>
      </c>
      <c r="G18" s="63">
        <f t="shared" si="3"/>
        <v>713</v>
      </c>
      <c r="H18" s="64" t="s">
        <v>20</v>
      </c>
      <c r="I18" s="46">
        <v>66</v>
      </c>
      <c r="J18" s="46">
        <v>116</v>
      </c>
      <c r="K18" s="46">
        <v>5</v>
      </c>
      <c r="L18" s="46">
        <v>3</v>
      </c>
      <c r="M18" s="62">
        <f t="shared" si="1"/>
        <v>166.5</v>
      </c>
      <c r="N18" s="63">
        <f t="shared" si="4"/>
        <v>658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79</v>
      </c>
      <c r="C19" s="69">
        <v>121</v>
      </c>
      <c r="D19" s="69">
        <v>6</v>
      </c>
      <c r="E19" s="69">
        <v>4</v>
      </c>
      <c r="F19" s="70">
        <f t="shared" si="0"/>
        <v>182.5</v>
      </c>
      <c r="G19" s="71">
        <f t="shared" si="3"/>
        <v>723.5</v>
      </c>
      <c r="H19" s="72" t="s">
        <v>22</v>
      </c>
      <c r="I19" s="45">
        <v>54</v>
      </c>
      <c r="J19" s="45">
        <v>108</v>
      </c>
      <c r="K19" s="45">
        <v>5</v>
      </c>
      <c r="L19" s="45">
        <v>6</v>
      </c>
      <c r="M19" s="62">
        <f t="shared" si="1"/>
        <v>160</v>
      </c>
      <c r="N19" s="63">
        <f>M16+M17+M18+M19</f>
        <v>652.5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70</v>
      </c>
      <c r="C20" s="67">
        <v>134</v>
      </c>
      <c r="D20" s="67">
        <v>4</v>
      </c>
      <c r="E20" s="67">
        <v>5</v>
      </c>
      <c r="F20" s="73">
        <f t="shared" si="0"/>
        <v>189.5</v>
      </c>
      <c r="G20" s="74"/>
      <c r="H20" s="64" t="s">
        <v>24</v>
      </c>
      <c r="I20" s="46">
        <v>82</v>
      </c>
      <c r="J20" s="46">
        <v>151</v>
      </c>
      <c r="K20" s="46">
        <v>4</v>
      </c>
      <c r="L20" s="46">
        <v>0</v>
      </c>
      <c r="M20" s="73">
        <f t="shared" si="1"/>
        <v>200</v>
      </c>
      <c r="N20" s="63">
        <f>M17+M18+M19+M20</f>
        <v>688.5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73</v>
      </c>
      <c r="C21" s="61">
        <v>173</v>
      </c>
      <c r="D21" s="61">
        <v>5</v>
      </c>
      <c r="E21" s="61">
        <v>5</v>
      </c>
      <c r="F21" s="62">
        <f t="shared" si="0"/>
        <v>232</v>
      </c>
      <c r="G21" s="75"/>
      <c r="H21" s="72" t="s">
        <v>25</v>
      </c>
      <c r="I21" s="46">
        <v>75</v>
      </c>
      <c r="J21" s="46">
        <v>121</v>
      </c>
      <c r="K21" s="46">
        <v>6</v>
      </c>
      <c r="L21" s="46">
        <v>6</v>
      </c>
      <c r="M21" s="62">
        <f t="shared" si="1"/>
        <v>185.5</v>
      </c>
      <c r="N21" s="63">
        <f>M18+M19+M20+M21</f>
        <v>712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82</v>
      </c>
      <c r="C22" s="61">
        <v>139</v>
      </c>
      <c r="D22" s="61">
        <v>5</v>
      </c>
      <c r="E22" s="61">
        <v>5</v>
      </c>
      <c r="F22" s="62">
        <f t="shared" si="0"/>
        <v>202.5</v>
      </c>
      <c r="G22" s="63"/>
      <c r="H22" s="68" t="s">
        <v>26</v>
      </c>
      <c r="I22" s="47">
        <v>80</v>
      </c>
      <c r="J22" s="47">
        <v>157</v>
      </c>
      <c r="K22" s="47">
        <v>9</v>
      </c>
      <c r="L22" s="47">
        <v>8</v>
      </c>
      <c r="M22" s="62">
        <f t="shared" si="1"/>
        <v>235</v>
      </c>
      <c r="N22" s="71">
        <f>M19+M20+M21+M22</f>
        <v>780.5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723.5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842.5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775.5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153</v>
      </c>
      <c r="G24" s="88"/>
      <c r="H24" s="200"/>
      <c r="I24" s="201"/>
      <c r="J24" s="83" t="s">
        <v>73</v>
      </c>
      <c r="K24" s="86"/>
      <c r="L24" s="86"/>
      <c r="M24" s="87" t="s">
        <v>64</v>
      </c>
      <c r="N24" s="88"/>
      <c r="O24" s="200"/>
      <c r="P24" s="201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82"/>
  <sheetViews>
    <sheetView topLeftCell="A14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148</v>
      </c>
      <c r="E5" s="184"/>
      <c r="F5" s="184"/>
      <c r="G5" s="184"/>
      <c r="H5" s="184"/>
      <c r="I5" s="180" t="s">
        <v>53</v>
      </c>
      <c r="J5" s="180"/>
      <c r="K5" s="180"/>
      <c r="L5" s="185">
        <v>4550</v>
      </c>
      <c r="M5" s="185"/>
      <c r="N5" s="185"/>
      <c r="O5" s="12"/>
      <c r="P5" s="180" t="s">
        <v>57</v>
      </c>
      <c r="Q5" s="180"/>
      <c r="R5" s="180"/>
      <c r="S5" s="183" t="s">
        <v>149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150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3">
        <v>44133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106</v>
      </c>
      <c r="C10" s="46">
        <v>119</v>
      </c>
      <c r="D10" s="46">
        <v>0</v>
      </c>
      <c r="E10" s="46">
        <v>0</v>
      </c>
      <c r="F10" s="6">
        <f t="shared" ref="F10:F22" si="0">B10*0.5+C10*1+D10*2+E10*2.5</f>
        <v>172</v>
      </c>
      <c r="G10" s="2"/>
      <c r="H10" s="19" t="s">
        <v>4</v>
      </c>
      <c r="I10" s="46">
        <v>70</v>
      </c>
      <c r="J10" s="46">
        <v>106</v>
      </c>
      <c r="K10" s="46">
        <v>0</v>
      </c>
      <c r="L10" s="46">
        <v>5</v>
      </c>
      <c r="M10" s="6">
        <f t="shared" ref="M10:M22" si="1">I10*0.5+J10*1+K10*2+L10*2.5</f>
        <v>153.5</v>
      </c>
      <c r="N10" s="9">
        <f>F20+F21+F22+M10</f>
        <v>571.5</v>
      </c>
      <c r="O10" s="19" t="s">
        <v>43</v>
      </c>
      <c r="P10" s="46">
        <v>69</v>
      </c>
      <c r="Q10" s="46">
        <v>97</v>
      </c>
      <c r="R10" s="46">
        <v>0</v>
      </c>
      <c r="S10" s="46">
        <v>0</v>
      </c>
      <c r="T10" s="6">
        <f t="shared" ref="T10:T21" si="2">P10*0.5+Q10*1+R10*2+S10*2.5</f>
        <v>131.5</v>
      </c>
      <c r="U10" s="10"/>
      <c r="AB10" s="1"/>
    </row>
    <row r="11" spans="1:28" ht="24" customHeight="1" x14ac:dyDescent="0.2">
      <c r="A11" s="18" t="s">
        <v>14</v>
      </c>
      <c r="B11" s="46">
        <v>129</v>
      </c>
      <c r="C11" s="46">
        <v>131</v>
      </c>
      <c r="D11" s="46">
        <v>0</v>
      </c>
      <c r="E11" s="46">
        <v>2</v>
      </c>
      <c r="F11" s="6">
        <f t="shared" si="0"/>
        <v>200.5</v>
      </c>
      <c r="G11" s="2"/>
      <c r="H11" s="19" t="s">
        <v>5</v>
      </c>
      <c r="I11" s="46">
        <v>80</v>
      </c>
      <c r="J11" s="46">
        <v>95</v>
      </c>
      <c r="K11" s="46">
        <v>0</v>
      </c>
      <c r="L11" s="46">
        <v>2</v>
      </c>
      <c r="M11" s="6">
        <f t="shared" si="1"/>
        <v>140</v>
      </c>
      <c r="N11" s="9">
        <f>F21+F22+M10+M11</f>
        <v>562</v>
      </c>
      <c r="O11" s="19" t="s">
        <v>44</v>
      </c>
      <c r="P11" s="46">
        <v>72</v>
      </c>
      <c r="Q11" s="46">
        <v>106</v>
      </c>
      <c r="R11" s="46">
        <v>0</v>
      </c>
      <c r="S11" s="46">
        <v>1</v>
      </c>
      <c r="T11" s="6">
        <f t="shared" si="2"/>
        <v>144.5</v>
      </c>
      <c r="U11" s="2"/>
      <c r="AB11" s="1"/>
    </row>
    <row r="12" spans="1:28" ht="24" customHeight="1" x14ac:dyDescent="0.2">
      <c r="A12" s="18" t="s">
        <v>17</v>
      </c>
      <c r="B12" s="46">
        <v>122</v>
      </c>
      <c r="C12" s="46">
        <v>125</v>
      </c>
      <c r="D12" s="46">
        <v>0</v>
      </c>
      <c r="E12" s="46">
        <v>1</v>
      </c>
      <c r="F12" s="6">
        <f t="shared" si="0"/>
        <v>188.5</v>
      </c>
      <c r="G12" s="2"/>
      <c r="H12" s="19" t="s">
        <v>6</v>
      </c>
      <c r="I12" s="46">
        <v>63</v>
      </c>
      <c r="J12" s="46">
        <v>82</v>
      </c>
      <c r="K12" s="46">
        <v>0</v>
      </c>
      <c r="L12" s="46">
        <v>0</v>
      </c>
      <c r="M12" s="6">
        <f t="shared" si="1"/>
        <v>113.5</v>
      </c>
      <c r="N12" s="2">
        <f>F22+M10+M11+M12</f>
        <v>539.5</v>
      </c>
      <c r="O12" s="19" t="s">
        <v>32</v>
      </c>
      <c r="P12" s="46">
        <v>89</v>
      </c>
      <c r="Q12" s="46">
        <v>124</v>
      </c>
      <c r="R12" s="46">
        <v>0</v>
      </c>
      <c r="S12" s="46">
        <v>3</v>
      </c>
      <c r="T12" s="6">
        <f t="shared" si="2"/>
        <v>176</v>
      </c>
      <c r="U12" s="2"/>
      <c r="AB12" s="1"/>
    </row>
    <row r="13" spans="1:28" ht="24" customHeight="1" x14ac:dyDescent="0.2">
      <c r="A13" s="18" t="s">
        <v>19</v>
      </c>
      <c r="B13" s="46">
        <v>81</v>
      </c>
      <c r="C13" s="46">
        <v>130</v>
      </c>
      <c r="D13" s="46">
        <v>0</v>
      </c>
      <c r="E13" s="46">
        <v>6</v>
      </c>
      <c r="F13" s="6">
        <f t="shared" si="0"/>
        <v>185.5</v>
      </c>
      <c r="G13" s="2">
        <f t="shared" ref="G13:G19" si="3">F10+F11+F12+F13</f>
        <v>746.5</v>
      </c>
      <c r="H13" s="19" t="s">
        <v>7</v>
      </c>
      <c r="I13" s="46">
        <v>83</v>
      </c>
      <c r="J13" s="46">
        <v>106</v>
      </c>
      <c r="K13" s="46">
        <v>0</v>
      </c>
      <c r="L13" s="46">
        <v>2</v>
      </c>
      <c r="M13" s="6">
        <f t="shared" si="1"/>
        <v>152.5</v>
      </c>
      <c r="N13" s="2">
        <f t="shared" ref="N13:N18" si="4">M10+M11+M12+M13</f>
        <v>559.5</v>
      </c>
      <c r="O13" s="19" t="s">
        <v>33</v>
      </c>
      <c r="P13" s="46">
        <v>83</v>
      </c>
      <c r="Q13" s="46">
        <v>128</v>
      </c>
      <c r="R13" s="46">
        <v>1</v>
      </c>
      <c r="S13" s="46">
        <v>0</v>
      </c>
      <c r="T13" s="6">
        <f t="shared" si="2"/>
        <v>171.5</v>
      </c>
      <c r="U13" s="2">
        <f t="shared" ref="U13:U21" si="5">T10+T11+T12+T13</f>
        <v>623.5</v>
      </c>
      <c r="AB13" s="81">
        <v>241</v>
      </c>
    </row>
    <row r="14" spans="1:28" ht="24" customHeight="1" x14ac:dyDescent="0.2">
      <c r="A14" s="18" t="s">
        <v>21</v>
      </c>
      <c r="B14" s="46">
        <v>69</v>
      </c>
      <c r="C14" s="46">
        <v>148</v>
      </c>
      <c r="D14" s="46">
        <v>0</v>
      </c>
      <c r="E14" s="46">
        <v>1</v>
      </c>
      <c r="F14" s="6">
        <f t="shared" si="0"/>
        <v>185</v>
      </c>
      <c r="G14" s="2">
        <f t="shared" si="3"/>
        <v>759.5</v>
      </c>
      <c r="H14" s="19" t="s">
        <v>9</v>
      </c>
      <c r="I14" s="46">
        <v>69</v>
      </c>
      <c r="J14" s="46">
        <v>90</v>
      </c>
      <c r="K14" s="46">
        <v>0</v>
      </c>
      <c r="L14" s="46">
        <v>0</v>
      </c>
      <c r="M14" s="6">
        <f t="shared" si="1"/>
        <v>124.5</v>
      </c>
      <c r="N14" s="2">
        <f t="shared" si="4"/>
        <v>530.5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492</v>
      </c>
      <c r="AB14" s="81">
        <v>250</v>
      </c>
    </row>
    <row r="15" spans="1:28" ht="24" customHeight="1" x14ac:dyDescent="0.2">
      <c r="A15" s="18" t="s">
        <v>23</v>
      </c>
      <c r="B15" s="46">
        <v>67</v>
      </c>
      <c r="C15" s="46">
        <v>119</v>
      </c>
      <c r="D15" s="46">
        <v>0</v>
      </c>
      <c r="E15" s="46">
        <v>6</v>
      </c>
      <c r="F15" s="6">
        <f t="shared" si="0"/>
        <v>167.5</v>
      </c>
      <c r="G15" s="2">
        <f t="shared" si="3"/>
        <v>726.5</v>
      </c>
      <c r="H15" s="19" t="s">
        <v>12</v>
      </c>
      <c r="I15" s="46">
        <v>62</v>
      </c>
      <c r="J15" s="46">
        <v>89</v>
      </c>
      <c r="K15" s="46">
        <v>0</v>
      </c>
      <c r="L15" s="46">
        <v>1</v>
      </c>
      <c r="M15" s="6">
        <f t="shared" si="1"/>
        <v>122.5</v>
      </c>
      <c r="N15" s="2">
        <f t="shared" si="4"/>
        <v>513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347.5</v>
      </c>
      <c r="AB15" s="81">
        <v>262</v>
      </c>
    </row>
    <row r="16" spans="1:28" ht="24" customHeight="1" x14ac:dyDescent="0.2">
      <c r="A16" s="18" t="s">
        <v>39</v>
      </c>
      <c r="B16" s="46">
        <v>61</v>
      </c>
      <c r="C16" s="46">
        <v>109</v>
      </c>
      <c r="D16" s="46">
        <v>0</v>
      </c>
      <c r="E16" s="46">
        <v>3</v>
      </c>
      <c r="F16" s="6">
        <f t="shared" si="0"/>
        <v>147</v>
      </c>
      <c r="G16" s="2">
        <f t="shared" si="3"/>
        <v>685</v>
      </c>
      <c r="H16" s="19" t="s">
        <v>15</v>
      </c>
      <c r="I16" s="46">
        <v>65</v>
      </c>
      <c r="J16" s="46">
        <v>85</v>
      </c>
      <c r="K16" s="46">
        <v>0</v>
      </c>
      <c r="L16" s="46">
        <v>2</v>
      </c>
      <c r="M16" s="6">
        <f t="shared" si="1"/>
        <v>122.5</v>
      </c>
      <c r="N16" s="2">
        <f t="shared" si="4"/>
        <v>522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171.5</v>
      </c>
      <c r="AB16" s="81">
        <v>270.5</v>
      </c>
    </row>
    <row r="17" spans="1:28" ht="24" customHeight="1" x14ac:dyDescent="0.2">
      <c r="A17" s="18" t="s">
        <v>40</v>
      </c>
      <c r="B17" s="46">
        <v>79</v>
      </c>
      <c r="C17" s="46">
        <v>140</v>
      </c>
      <c r="D17" s="46">
        <v>0</v>
      </c>
      <c r="E17" s="46">
        <v>5</v>
      </c>
      <c r="F17" s="6">
        <f t="shared" si="0"/>
        <v>192</v>
      </c>
      <c r="G17" s="2">
        <f t="shared" si="3"/>
        <v>691.5</v>
      </c>
      <c r="H17" s="19" t="s">
        <v>18</v>
      </c>
      <c r="I17" s="46">
        <v>62</v>
      </c>
      <c r="J17" s="46">
        <v>91</v>
      </c>
      <c r="K17" s="46">
        <v>0</v>
      </c>
      <c r="L17" s="46">
        <v>0</v>
      </c>
      <c r="M17" s="6">
        <f t="shared" si="1"/>
        <v>122</v>
      </c>
      <c r="N17" s="2">
        <f t="shared" si="4"/>
        <v>491.5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61</v>
      </c>
      <c r="C18" s="46">
        <v>99</v>
      </c>
      <c r="D18" s="46">
        <v>0</v>
      </c>
      <c r="E18" s="46">
        <v>1</v>
      </c>
      <c r="F18" s="6">
        <f t="shared" si="0"/>
        <v>132</v>
      </c>
      <c r="G18" s="2">
        <f t="shared" si="3"/>
        <v>638.5</v>
      </c>
      <c r="H18" s="19" t="s">
        <v>20</v>
      </c>
      <c r="I18" s="46">
        <v>69</v>
      </c>
      <c r="J18" s="46">
        <v>113</v>
      </c>
      <c r="K18" s="46">
        <v>0</v>
      </c>
      <c r="L18" s="46">
        <v>3</v>
      </c>
      <c r="M18" s="6">
        <f t="shared" si="1"/>
        <v>155</v>
      </c>
      <c r="N18" s="2">
        <f t="shared" si="4"/>
        <v>522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67</v>
      </c>
      <c r="C19" s="47">
        <v>106</v>
      </c>
      <c r="D19" s="47">
        <v>0</v>
      </c>
      <c r="E19" s="47">
        <v>2</v>
      </c>
      <c r="F19" s="7">
        <f t="shared" si="0"/>
        <v>144.5</v>
      </c>
      <c r="G19" s="3">
        <f t="shared" si="3"/>
        <v>615.5</v>
      </c>
      <c r="H19" s="20" t="s">
        <v>22</v>
      </c>
      <c r="I19" s="45">
        <v>91</v>
      </c>
      <c r="J19" s="45">
        <v>97</v>
      </c>
      <c r="K19" s="45">
        <v>0</v>
      </c>
      <c r="L19" s="45">
        <v>1</v>
      </c>
      <c r="M19" s="6">
        <f t="shared" si="1"/>
        <v>145</v>
      </c>
      <c r="N19" s="2">
        <f>M16+M17+M18+M19</f>
        <v>544.5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66</v>
      </c>
      <c r="C20" s="45">
        <v>109</v>
      </c>
      <c r="D20" s="45">
        <v>0</v>
      </c>
      <c r="E20" s="45">
        <v>3</v>
      </c>
      <c r="F20" s="8">
        <f t="shared" si="0"/>
        <v>149.5</v>
      </c>
      <c r="G20" s="35"/>
      <c r="H20" s="19" t="s">
        <v>24</v>
      </c>
      <c r="I20" s="46">
        <v>78</v>
      </c>
      <c r="J20" s="46">
        <v>109</v>
      </c>
      <c r="K20" s="46">
        <v>0</v>
      </c>
      <c r="L20" s="46">
        <v>5</v>
      </c>
      <c r="M20" s="8">
        <f t="shared" si="1"/>
        <v>160.5</v>
      </c>
      <c r="N20" s="2">
        <f>M17+M18+M19+M20</f>
        <v>582.5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66</v>
      </c>
      <c r="C21" s="46">
        <v>98</v>
      </c>
      <c r="D21" s="46">
        <v>0</v>
      </c>
      <c r="E21" s="46">
        <v>2</v>
      </c>
      <c r="F21" s="6">
        <f t="shared" si="0"/>
        <v>136</v>
      </c>
      <c r="G21" s="36"/>
      <c r="H21" s="20" t="s">
        <v>25</v>
      </c>
      <c r="I21" s="46">
        <v>53</v>
      </c>
      <c r="J21" s="46">
        <v>89</v>
      </c>
      <c r="K21" s="46">
        <v>0</v>
      </c>
      <c r="L21" s="46">
        <v>3</v>
      </c>
      <c r="M21" s="6">
        <f t="shared" si="1"/>
        <v>123</v>
      </c>
      <c r="N21" s="2">
        <f>M18+M19+M20+M21</f>
        <v>583.5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68</v>
      </c>
      <c r="C22" s="46">
        <v>94</v>
      </c>
      <c r="D22" s="46">
        <v>1</v>
      </c>
      <c r="E22" s="46">
        <v>1</v>
      </c>
      <c r="F22" s="6">
        <f t="shared" si="0"/>
        <v>132.5</v>
      </c>
      <c r="G22" s="2"/>
      <c r="H22" s="21" t="s">
        <v>26</v>
      </c>
      <c r="I22" s="47">
        <v>52</v>
      </c>
      <c r="J22" s="47">
        <v>102</v>
      </c>
      <c r="K22" s="47">
        <v>0</v>
      </c>
      <c r="L22" s="47">
        <v>0</v>
      </c>
      <c r="M22" s="6">
        <f t="shared" si="1"/>
        <v>128</v>
      </c>
      <c r="N22" s="3">
        <f>M19+M20+M21+M22</f>
        <v>556.5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759.5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583.5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623.5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66</v>
      </c>
      <c r="G24" s="88"/>
      <c r="H24" s="171"/>
      <c r="I24" s="172"/>
      <c r="J24" s="82" t="s">
        <v>73</v>
      </c>
      <c r="K24" s="86"/>
      <c r="L24" s="86"/>
      <c r="M24" s="87" t="s">
        <v>156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82"/>
  <sheetViews>
    <sheetView tabSelected="1" topLeftCell="A4"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45 X CARRERA 50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4550</v>
      </c>
      <c r="M6" s="185"/>
      <c r="N6" s="185"/>
      <c r="O6" s="12"/>
      <c r="P6" s="180" t="s">
        <v>58</v>
      </c>
      <c r="Q6" s="180"/>
      <c r="R6" s="180"/>
      <c r="S6" s="219">
        <f>'G-1'!S6:U6</f>
        <v>44133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</f>
        <v>86</v>
      </c>
      <c r="C10" s="46">
        <f>'G-1'!C10+'G-2'!C10+'G-3'!C10</f>
        <v>390</v>
      </c>
      <c r="D10" s="46">
        <f>'G-1'!D10+'G-2'!D10+'G-3'!D10</f>
        <v>10</v>
      </c>
      <c r="E10" s="46">
        <f>'G-1'!E10+'G-2'!E10+'G-3'!E10</f>
        <v>18</v>
      </c>
      <c r="F10" s="6">
        <f t="shared" ref="F10:F22" si="0">B10*0.5+C10*1+D10*2+E10*2.5</f>
        <v>498</v>
      </c>
      <c r="G10" s="2"/>
      <c r="H10" s="19" t="s">
        <v>4</v>
      </c>
      <c r="I10" s="46">
        <f>'G-1'!I10+'G-2'!I10+'G-3'!I10</f>
        <v>78</v>
      </c>
      <c r="J10" s="46">
        <f>'G-1'!J10+'G-2'!J10+'G-3'!J10</f>
        <v>367</v>
      </c>
      <c r="K10" s="46">
        <f>'G-1'!K10+'G-2'!K10+'G-3'!K10</f>
        <v>5</v>
      </c>
      <c r="L10" s="46">
        <f>'G-1'!L10+'G-2'!L10+'G-3'!L10</f>
        <v>29</v>
      </c>
      <c r="M10" s="6">
        <f t="shared" ref="M10:M22" si="1">I10*0.5+J10*1+K10*2+L10*2.5</f>
        <v>488.5</v>
      </c>
      <c r="N10" s="9">
        <f>F20+F21+F22+M10</f>
        <v>2034</v>
      </c>
      <c r="O10" s="19" t="s">
        <v>43</v>
      </c>
      <c r="P10" s="46">
        <f>'G-1'!P10+'G-2'!P10+'G-3'!P10</f>
        <v>85</v>
      </c>
      <c r="Q10" s="46">
        <f>'G-1'!Q10+'G-2'!Q10+'G-3'!Q10</f>
        <v>415</v>
      </c>
      <c r="R10" s="46">
        <f>'G-1'!R10+'G-2'!R10+'G-3'!R10</f>
        <v>8</v>
      </c>
      <c r="S10" s="46">
        <f>'G-1'!S10+'G-2'!S10+'G-3'!S10</f>
        <v>33</v>
      </c>
      <c r="T10" s="6">
        <f t="shared" ref="T10:T21" si="2">P10*0.5+Q10*1+R10*2+S10*2.5</f>
        <v>556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94</v>
      </c>
      <c r="C11" s="46">
        <f>'G-1'!C11+'G-2'!C11+'G-3'!C11</f>
        <v>398</v>
      </c>
      <c r="D11" s="46">
        <f>'G-1'!D11+'G-2'!D11+'G-3'!D11</f>
        <v>10</v>
      </c>
      <c r="E11" s="46">
        <f>'G-1'!E11+'G-2'!E11+'G-3'!E11</f>
        <v>23</v>
      </c>
      <c r="F11" s="6">
        <f t="shared" si="0"/>
        <v>522.5</v>
      </c>
      <c r="G11" s="2"/>
      <c r="H11" s="19" t="s">
        <v>5</v>
      </c>
      <c r="I11" s="46">
        <f>'G-1'!I11+'G-2'!I11+'G-3'!I11</f>
        <v>96</v>
      </c>
      <c r="J11" s="46">
        <f>'G-1'!J11+'G-2'!J11+'G-3'!J11</f>
        <v>377</v>
      </c>
      <c r="K11" s="46">
        <f>'G-1'!K11+'G-2'!K11+'G-3'!K11</f>
        <v>9</v>
      </c>
      <c r="L11" s="46">
        <f>'G-1'!L11+'G-2'!L11+'G-3'!L11</f>
        <v>25</v>
      </c>
      <c r="M11" s="6">
        <f t="shared" si="1"/>
        <v>505.5</v>
      </c>
      <c r="N11" s="9">
        <f>F21+F22+M10+M11</f>
        <v>2053</v>
      </c>
      <c r="O11" s="19" t="s">
        <v>44</v>
      </c>
      <c r="P11" s="46">
        <f>'G-1'!P11+'G-2'!P11+'G-3'!P11</f>
        <v>96</v>
      </c>
      <c r="Q11" s="46">
        <f>'G-1'!Q11+'G-2'!Q11+'G-3'!Q11</f>
        <v>435</v>
      </c>
      <c r="R11" s="46">
        <f>'G-1'!R11+'G-2'!R11+'G-3'!R11</f>
        <v>6</v>
      </c>
      <c r="S11" s="46">
        <f>'G-1'!S11+'G-2'!S11+'G-3'!S11</f>
        <v>19</v>
      </c>
      <c r="T11" s="6">
        <f t="shared" si="2"/>
        <v>542.5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92</v>
      </c>
      <c r="C12" s="46">
        <f>'G-1'!C12+'G-2'!C12+'G-3'!C12</f>
        <v>407</v>
      </c>
      <c r="D12" s="46">
        <f>'G-1'!D12+'G-2'!D12+'G-3'!D12</f>
        <v>12</v>
      </c>
      <c r="E12" s="46">
        <f>'G-1'!E12+'G-2'!E12+'G-3'!E12</f>
        <v>26</v>
      </c>
      <c r="F12" s="6">
        <f t="shared" si="0"/>
        <v>542</v>
      </c>
      <c r="G12" s="2"/>
      <c r="H12" s="19" t="s">
        <v>6</v>
      </c>
      <c r="I12" s="46">
        <f>'G-1'!I12+'G-2'!I12+'G-3'!I12</f>
        <v>93</v>
      </c>
      <c r="J12" s="46">
        <f>'G-1'!J12+'G-2'!J12+'G-3'!J12</f>
        <v>348</v>
      </c>
      <c r="K12" s="46">
        <f>'G-1'!K12+'G-2'!K12+'G-3'!K12</f>
        <v>5</v>
      </c>
      <c r="L12" s="46">
        <f>'G-1'!L12+'G-2'!L12+'G-3'!L12</f>
        <v>23</v>
      </c>
      <c r="M12" s="6">
        <f t="shared" si="1"/>
        <v>462</v>
      </c>
      <c r="N12" s="2">
        <f>F22+M10+M11+M12</f>
        <v>1993.5</v>
      </c>
      <c r="O12" s="19" t="s">
        <v>32</v>
      </c>
      <c r="P12" s="46">
        <f>'G-1'!P12+'G-2'!P12+'G-3'!P12</f>
        <v>87</v>
      </c>
      <c r="Q12" s="46">
        <f>'G-1'!Q12+'G-2'!Q12+'G-3'!Q12</f>
        <v>450</v>
      </c>
      <c r="R12" s="46">
        <f>'G-1'!R12+'G-2'!R12+'G-3'!R12</f>
        <v>9</v>
      </c>
      <c r="S12" s="46">
        <f>'G-1'!S12+'G-2'!S12+'G-3'!S12</f>
        <v>27</v>
      </c>
      <c r="T12" s="6">
        <f t="shared" si="2"/>
        <v>579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70</v>
      </c>
      <c r="C13" s="46">
        <f>'G-1'!C13+'G-2'!C13+'G-3'!C13</f>
        <v>378</v>
      </c>
      <c r="D13" s="46">
        <f>'G-1'!D13+'G-2'!D13+'G-3'!D13</f>
        <v>12</v>
      </c>
      <c r="E13" s="46">
        <f>'G-1'!E13+'G-2'!E13+'G-3'!E13</f>
        <v>20</v>
      </c>
      <c r="F13" s="6">
        <f t="shared" si="0"/>
        <v>487</v>
      </c>
      <c r="G13" s="2">
        <f t="shared" ref="G13:G19" si="3">F10+F11+F12+F13</f>
        <v>2049.5</v>
      </c>
      <c r="H13" s="19" t="s">
        <v>7</v>
      </c>
      <c r="I13" s="46">
        <f>'G-1'!I13+'G-2'!I13+'G-3'!I13</f>
        <v>67</v>
      </c>
      <c r="J13" s="46">
        <f>'G-1'!J13+'G-2'!J13+'G-3'!J13</f>
        <v>363</v>
      </c>
      <c r="K13" s="46">
        <f>'G-1'!K13+'G-2'!K13+'G-3'!K13</f>
        <v>6</v>
      </c>
      <c r="L13" s="46">
        <f>'G-1'!L13+'G-2'!L13+'G-3'!L13</f>
        <v>19</v>
      </c>
      <c r="M13" s="6">
        <f t="shared" si="1"/>
        <v>456</v>
      </c>
      <c r="N13" s="2">
        <f t="shared" ref="N13:N18" si="4">M10+M11+M12+M13</f>
        <v>1912</v>
      </c>
      <c r="O13" s="19" t="s">
        <v>33</v>
      </c>
      <c r="P13" s="46">
        <f>'G-1'!P13+'G-2'!P13+'G-3'!P13</f>
        <v>74</v>
      </c>
      <c r="Q13" s="46">
        <f>'G-1'!Q13+'G-2'!Q13+'G-3'!Q13</f>
        <v>395</v>
      </c>
      <c r="R13" s="46">
        <f>'G-1'!R13+'G-2'!R13+'G-3'!R13</f>
        <v>5</v>
      </c>
      <c r="S13" s="46">
        <f>'G-1'!S13+'G-2'!S13+'G-3'!S13</f>
        <v>20</v>
      </c>
      <c r="T13" s="6">
        <f t="shared" si="2"/>
        <v>492</v>
      </c>
      <c r="U13" s="2">
        <f t="shared" ref="U13:U21" si="5">T10+T11+T12+T13</f>
        <v>2169.5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70</v>
      </c>
      <c r="C14" s="46">
        <f>'G-1'!C14+'G-2'!C14+'G-3'!C14</f>
        <v>449</v>
      </c>
      <c r="D14" s="46">
        <f>'G-1'!D14+'G-2'!D14+'G-3'!D14</f>
        <v>6</v>
      </c>
      <c r="E14" s="46">
        <f>'G-1'!E14+'G-2'!E14+'G-3'!E14</f>
        <v>28</v>
      </c>
      <c r="F14" s="6">
        <f t="shared" si="0"/>
        <v>566</v>
      </c>
      <c r="G14" s="2">
        <f t="shared" si="3"/>
        <v>2117.5</v>
      </c>
      <c r="H14" s="19" t="s">
        <v>9</v>
      </c>
      <c r="I14" s="46">
        <f>'G-1'!I14+'G-2'!I14+'G-3'!I14</f>
        <v>74</v>
      </c>
      <c r="J14" s="46">
        <f>'G-1'!J14+'G-2'!J14+'G-3'!J14</f>
        <v>368</v>
      </c>
      <c r="K14" s="46">
        <f>'G-1'!K14+'G-2'!K14+'G-3'!K14</f>
        <v>5</v>
      </c>
      <c r="L14" s="46">
        <f>'G-1'!L14+'G-2'!L14+'G-3'!L14</f>
        <v>11</v>
      </c>
      <c r="M14" s="6">
        <f t="shared" si="1"/>
        <v>442.5</v>
      </c>
      <c r="N14" s="2">
        <f t="shared" si="4"/>
        <v>1866</v>
      </c>
      <c r="O14" s="19" t="s">
        <v>29</v>
      </c>
      <c r="P14" s="46">
        <f>'G-1'!P14+'G-2'!P14+'G-3'!P14</f>
        <v>0</v>
      </c>
      <c r="Q14" s="46">
        <f>'G-1'!Q14+'G-2'!Q14+'G-3'!Q14</f>
        <v>0</v>
      </c>
      <c r="R14" s="46">
        <f>'G-1'!R14+'G-2'!R14+'G-3'!R14</f>
        <v>0</v>
      </c>
      <c r="S14" s="46">
        <f>'G-1'!S14+'G-2'!S14+'G-3'!S14</f>
        <v>0</v>
      </c>
      <c r="T14" s="6">
        <f t="shared" si="2"/>
        <v>0</v>
      </c>
      <c r="U14" s="2">
        <f t="shared" si="5"/>
        <v>1613.5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60</v>
      </c>
      <c r="C15" s="46">
        <f>'G-1'!C15+'G-2'!C15+'G-3'!C15</f>
        <v>337</v>
      </c>
      <c r="D15" s="46">
        <f>'G-1'!D15+'G-2'!D15+'G-3'!D15</f>
        <v>10</v>
      </c>
      <c r="E15" s="46">
        <f>'G-1'!E15+'G-2'!E15+'G-3'!E15</f>
        <v>19</v>
      </c>
      <c r="F15" s="6">
        <f t="shared" si="0"/>
        <v>434.5</v>
      </c>
      <c r="G15" s="2">
        <f t="shared" si="3"/>
        <v>2029.5</v>
      </c>
      <c r="H15" s="19" t="s">
        <v>12</v>
      </c>
      <c r="I15" s="46">
        <f>'G-1'!I15+'G-2'!I15+'G-3'!I15</f>
        <v>75</v>
      </c>
      <c r="J15" s="46">
        <f>'G-1'!J15+'G-2'!J15+'G-3'!J15</f>
        <v>361</v>
      </c>
      <c r="K15" s="46">
        <f>'G-1'!K15+'G-2'!K15+'G-3'!K15</f>
        <v>5</v>
      </c>
      <c r="L15" s="46">
        <f>'G-1'!L15+'G-2'!L15+'G-3'!L15</f>
        <v>11</v>
      </c>
      <c r="M15" s="6">
        <f t="shared" si="1"/>
        <v>436</v>
      </c>
      <c r="N15" s="2">
        <f t="shared" si="4"/>
        <v>1796.5</v>
      </c>
      <c r="O15" s="18" t="s">
        <v>30</v>
      </c>
      <c r="P15" s="46">
        <f>'G-1'!P15+'G-2'!P15+'G-3'!P15</f>
        <v>0</v>
      </c>
      <c r="Q15" s="46">
        <f>'G-1'!Q15+'G-2'!Q15+'G-3'!Q15</f>
        <v>0</v>
      </c>
      <c r="R15" s="46">
        <f>'G-1'!R15+'G-2'!R15+'G-3'!R15</f>
        <v>0</v>
      </c>
      <c r="S15" s="46">
        <f>'G-1'!S15+'G-2'!S15+'G-3'!S15</f>
        <v>0</v>
      </c>
      <c r="T15" s="6">
        <f t="shared" si="2"/>
        <v>0</v>
      </c>
      <c r="U15" s="2">
        <f t="shared" si="5"/>
        <v>1071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75</v>
      </c>
      <c r="C16" s="46">
        <f>'G-1'!C16+'G-2'!C16+'G-3'!C16</f>
        <v>389</v>
      </c>
      <c r="D16" s="46">
        <f>'G-1'!D16+'G-2'!D16+'G-3'!D16</f>
        <v>9</v>
      </c>
      <c r="E16" s="46">
        <f>'G-1'!E16+'G-2'!E16+'G-3'!E16</f>
        <v>17</v>
      </c>
      <c r="F16" s="6">
        <f t="shared" si="0"/>
        <v>487</v>
      </c>
      <c r="G16" s="2">
        <f t="shared" si="3"/>
        <v>1974.5</v>
      </c>
      <c r="H16" s="19" t="s">
        <v>15</v>
      </c>
      <c r="I16" s="46">
        <f>'G-1'!I16+'G-2'!I16+'G-3'!I16</f>
        <v>74</v>
      </c>
      <c r="J16" s="46">
        <f>'G-1'!J16+'G-2'!J16+'G-3'!J16</f>
        <v>370</v>
      </c>
      <c r="K16" s="46">
        <f>'G-1'!K16+'G-2'!K16+'G-3'!K16</f>
        <v>3</v>
      </c>
      <c r="L16" s="46">
        <f>'G-1'!L16+'G-2'!L16+'G-3'!L16</f>
        <v>9</v>
      </c>
      <c r="M16" s="6">
        <f t="shared" si="1"/>
        <v>435.5</v>
      </c>
      <c r="N16" s="2">
        <f t="shared" si="4"/>
        <v>1770</v>
      </c>
      <c r="O16" s="19" t="s">
        <v>8</v>
      </c>
      <c r="P16" s="46">
        <f>'G-1'!P16+'G-2'!P16+'G-3'!P16</f>
        <v>0</v>
      </c>
      <c r="Q16" s="46">
        <f>'G-1'!Q16+'G-2'!Q16+'G-3'!Q16</f>
        <v>0</v>
      </c>
      <c r="R16" s="46">
        <f>'G-1'!R16+'G-2'!R16+'G-3'!R16</f>
        <v>0</v>
      </c>
      <c r="S16" s="46">
        <f>'G-1'!S16+'G-2'!S16+'G-3'!S16</f>
        <v>0</v>
      </c>
      <c r="T16" s="6">
        <f t="shared" si="2"/>
        <v>0</v>
      </c>
      <c r="U16" s="2">
        <f t="shared" si="5"/>
        <v>492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63</v>
      </c>
      <c r="C17" s="46">
        <f>'G-1'!C17+'G-2'!C17+'G-3'!C17</f>
        <v>336</v>
      </c>
      <c r="D17" s="46">
        <f>'G-1'!D17+'G-2'!D17+'G-3'!D17</f>
        <v>5</v>
      </c>
      <c r="E17" s="46">
        <f>'G-1'!E17+'G-2'!E17+'G-3'!E17</f>
        <v>27</v>
      </c>
      <c r="F17" s="6">
        <f t="shared" si="0"/>
        <v>445</v>
      </c>
      <c r="G17" s="2">
        <f t="shared" si="3"/>
        <v>1932.5</v>
      </c>
      <c r="H17" s="19" t="s">
        <v>18</v>
      </c>
      <c r="I17" s="46">
        <f>'G-1'!I17+'G-2'!I17+'G-3'!I17</f>
        <v>80</v>
      </c>
      <c r="J17" s="46">
        <f>'G-1'!J17+'G-2'!J17+'G-3'!J17</f>
        <v>372</v>
      </c>
      <c r="K17" s="46">
        <f>'G-1'!K17+'G-2'!K17+'G-3'!K17</f>
        <v>6</v>
      </c>
      <c r="L17" s="46">
        <f>'G-1'!L17+'G-2'!L17+'G-3'!L17</f>
        <v>14</v>
      </c>
      <c r="M17" s="6">
        <f t="shared" si="1"/>
        <v>459</v>
      </c>
      <c r="N17" s="2">
        <f t="shared" si="4"/>
        <v>1773</v>
      </c>
      <c r="O17" s="19" t="s">
        <v>10</v>
      </c>
      <c r="P17" s="46">
        <f>'G-1'!P17+'G-2'!P17+'G-3'!P17</f>
        <v>0</v>
      </c>
      <c r="Q17" s="46">
        <f>'G-1'!Q17+'G-2'!Q17+'G-3'!Q17</f>
        <v>0</v>
      </c>
      <c r="R17" s="46">
        <f>'G-1'!R17+'G-2'!R17+'G-3'!R17</f>
        <v>0</v>
      </c>
      <c r="S17" s="46">
        <f>'G-1'!S17+'G-2'!S17+'G-3'!S17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77</v>
      </c>
      <c r="C18" s="46">
        <f>'G-1'!C18+'G-2'!C18+'G-3'!C18</f>
        <v>384</v>
      </c>
      <c r="D18" s="46">
        <f>'G-1'!D18+'G-2'!D18+'G-3'!D18</f>
        <v>9</v>
      </c>
      <c r="E18" s="46">
        <f>'G-1'!E18+'G-2'!E18+'G-3'!E18</f>
        <v>28</v>
      </c>
      <c r="F18" s="6">
        <f t="shared" si="0"/>
        <v>510.5</v>
      </c>
      <c r="G18" s="2">
        <f t="shared" si="3"/>
        <v>1877</v>
      </c>
      <c r="H18" s="19" t="s">
        <v>20</v>
      </c>
      <c r="I18" s="46">
        <f>'G-1'!I18+'G-2'!I18+'G-3'!I18</f>
        <v>80</v>
      </c>
      <c r="J18" s="46">
        <f>'G-1'!J18+'G-2'!J18+'G-3'!J18</f>
        <v>389</v>
      </c>
      <c r="K18" s="46">
        <f>'G-1'!K18+'G-2'!K18+'G-3'!K18</f>
        <v>5</v>
      </c>
      <c r="L18" s="46">
        <f>'G-1'!L18+'G-2'!L18+'G-3'!L18</f>
        <v>19</v>
      </c>
      <c r="M18" s="6">
        <f t="shared" si="1"/>
        <v>486.5</v>
      </c>
      <c r="N18" s="2">
        <f t="shared" si="4"/>
        <v>1817</v>
      </c>
      <c r="O18" s="19" t="s">
        <v>13</v>
      </c>
      <c r="P18" s="46">
        <f>'G-1'!P18+'G-2'!P18+'G-3'!P18</f>
        <v>0</v>
      </c>
      <c r="Q18" s="46">
        <f>'G-1'!Q18+'G-2'!Q18+'G-3'!Q18</f>
        <v>0</v>
      </c>
      <c r="R18" s="46">
        <f>'G-1'!R18+'G-2'!R18+'G-3'!R18</f>
        <v>0</v>
      </c>
      <c r="S18" s="46">
        <f>'G-1'!S18+'G-2'!S18+'G-3'!S18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90</v>
      </c>
      <c r="C19" s="47">
        <f>'G-1'!C19+'G-2'!C19+'G-3'!C19</f>
        <v>381</v>
      </c>
      <c r="D19" s="47">
        <f>'G-1'!D19+'G-2'!D19+'G-3'!D19</f>
        <v>6</v>
      </c>
      <c r="E19" s="47">
        <f>'G-1'!E19+'G-2'!E19+'G-3'!E19</f>
        <v>22</v>
      </c>
      <c r="F19" s="7">
        <f t="shared" si="0"/>
        <v>493</v>
      </c>
      <c r="G19" s="3">
        <f t="shared" si="3"/>
        <v>1935.5</v>
      </c>
      <c r="H19" s="20" t="s">
        <v>22</v>
      </c>
      <c r="I19" s="46">
        <f>'G-1'!I19+'G-2'!I19+'G-3'!I19</f>
        <v>69</v>
      </c>
      <c r="J19" s="46">
        <f>'G-1'!J19+'G-2'!J19+'G-3'!J19</f>
        <v>341</v>
      </c>
      <c r="K19" s="46">
        <f>'G-1'!K19+'G-2'!K19+'G-3'!K19</f>
        <v>5</v>
      </c>
      <c r="L19" s="46">
        <f>'G-1'!L19+'G-2'!L19+'G-3'!L19</f>
        <v>25</v>
      </c>
      <c r="M19" s="6">
        <f t="shared" si="1"/>
        <v>448</v>
      </c>
      <c r="N19" s="2">
        <f>M16+M17+M18+M19</f>
        <v>1829</v>
      </c>
      <c r="O19" s="19" t="s">
        <v>16</v>
      </c>
      <c r="P19" s="46">
        <f>'G-1'!P19+'G-2'!P19+'G-3'!P19</f>
        <v>0</v>
      </c>
      <c r="Q19" s="46">
        <f>'G-1'!Q19+'G-2'!Q19+'G-3'!Q19</f>
        <v>0</v>
      </c>
      <c r="R19" s="46">
        <f>'G-1'!R19+'G-2'!R19+'G-3'!R19</f>
        <v>0</v>
      </c>
      <c r="S19" s="46">
        <f>'G-1'!S19+'G-2'!S19+'G-3'!S19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77</v>
      </c>
      <c r="C20" s="45">
        <f>'G-1'!C20+'G-2'!C20+'G-3'!C20</f>
        <v>393</v>
      </c>
      <c r="D20" s="45">
        <f>'G-1'!D20+'G-2'!D20+'G-3'!D20</f>
        <v>5</v>
      </c>
      <c r="E20" s="45">
        <f>'G-1'!E20+'G-2'!E20+'G-3'!E20</f>
        <v>18</v>
      </c>
      <c r="F20" s="8">
        <f t="shared" si="0"/>
        <v>486.5</v>
      </c>
      <c r="G20" s="35"/>
      <c r="H20" s="19" t="s">
        <v>24</v>
      </c>
      <c r="I20" s="46">
        <f>'G-1'!I20+'G-2'!I20+'G-3'!I20</f>
        <v>96</v>
      </c>
      <c r="J20" s="46">
        <f>'G-1'!J20+'G-2'!J20+'G-3'!J20</f>
        <v>398</v>
      </c>
      <c r="K20" s="46">
        <f>'G-1'!K20+'G-2'!K20+'G-3'!K20</f>
        <v>7</v>
      </c>
      <c r="L20" s="46">
        <f>'G-1'!L20+'G-2'!L20+'G-3'!L20</f>
        <v>23</v>
      </c>
      <c r="M20" s="8">
        <f t="shared" si="1"/>
        <v>517.5</v>
      </c>
      <c r="N20" s="2">
        <f>M17+M18+M19+M20</f>
        <v>1911</v>
      </c>
      <c r="O20" s="19" t="s">
        <v>45</v>
      </c>
      <c r="P20" s="46">
        <f>'G-1'!P20+'G-2'!P20+'G-3'!P20</f>
        <v>0</v>
      </c>
      <c r="Q20" s="46">
        <f>'G-1'!Q20+'G-2'!Q20+'G-3'!Q20</f>
        <v>0</v>
      </c>
      <c r="R20" s="46">
        <f>'G-1'!R20+'G-2'!R20+'G-3'!R20</f>
        <v>0</v>
      </c>
      <c r="S20" s="46">
        <f>'G-1'!S20+'G-2'!S20+'G-3'!S20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80</v>
      </c>
      <c r="C21" s="45">
        <f>'G-1'!C21+'G-2'!C21+'G-3'!C21</f>
        <v>434</v>
      </c>
      <c r="D21" s="45">
        <f>'G-1'!D21+'G-2'!D21+'G-3'!D21</f>
        <v>5</v>
      </c>
      <c r="E21" s="45">
        <f>'G-1'!E21+'G-2'!E21+'G-3'!E21</f>
        <v>15</v>
      </c>
      <c r="F21" s="6">
        <f t="shared" si="0"/>
        <v>521.5</v>
      </c>
      <c r="G21" s="36"/>
      <c r="H21" s="20" t="s">
        <v>25</v>
      </c>
      <c r="I21" s="46">
        <f>'G-1'!I21+'G-2'!I21+'G-3'!I21</f>
        <v>87</v>
      </c>
      <c r="J21" s="46">
        <f>'G-1'!J21+'G-2'!J21+'G-3'!J21</f>
        <v>357</v>
      </c>
      <c r="K21" s="46">
        <f>'G-1'!K21+'G-2'!K21+'G-3'!K21</f>
        <v>6</v>
      </c>
      <c r="L21" s="46">
        <f>'G-1'!L21+'G-2'!L21+'G-3'!L21</f>
        <v>29</v>
      </c>
      <c r="M21" s="6">
        <f t="shared" si="1"/>
        <v>485</v>
      </c>
      <c r="N21" s="2">
        <f>M18+M19+M20+M21</f>
        <v>1937</v>
      </c>
      <c r="O21" s="21" t="s">
        <v>46</v>
      </c>
      <c r="P21" s="47">
        <f>'G-1'!P21+'G-2'!P21+'G-3'!P21</f>
        <v>0</v>
      </c>
      <c r="Q21" s="47">
        <f>'G-1'!Q21+'G-2'!Q21+'G-3'!Q21</f>
        <v>0</v>
      </c>
      <c r="R21" s="47">
        <f>'G-1'!R21+'G-2'!R21+'G-3'!R21</f>
        <v>0</v>
      </c>
      <c r="S21" s="47">
        <f>'G-1'!S21+'G-2'!S21+'G-3'!S21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95</v>
      </c>
      <c r="C22" s="45">
        <f>'G-1'!C22+'G-2'!C22+'G-3'!C22</f>
        <v>430</v>
      </c>
      <c r="D22" s="45">
        <f>'G-1'!D22+'G-2'!D22+'G-3'!D22</f>
        <v>5</v>
      </c>
      <c r="E22" s="45">
        <f>'G-1'!E22+'G-2'!E22+'G-3'!E22</f>
        <v>20</v>
      </c>
      <c r="F22" s="6">
        <f t="shared" si="0"/>
        <v>537.5</v>
      </c>
      <c r="G22" s="2"/>
      <c r="H22" s="21" t="s">
        <v>26</v>
      </c>
      <c r="I22" s="46">
        <f>'G-1'!I22+'G-2'!I22+'G-3'!I22</f>
        <v>98</v>
      </c>
      <c r="J22" s="46">
        <f>'G-1'!J22+'G-2'!J22+'G-3'!J22</f>
        <v>426</v>
      </c>
      <c r="K22" s="46">
        <f>'G-1'!K22+'G-2'!K22+'G-3'!K22</f>
        <v>9</v>
      </c>
      <c r="L22" s="46">
        <f>'G-1'!L22+'G-2'!L22+'G-3'!L22</f>
        <v>24</v>
      </c>
      <c r="M22" s="6">
        <f t="shared" si="1"/>
        <v>553</v>
      </c>
      <c r="N22" s="3">
        <f>M19+M20+M21+M22</f>
        <v>2003.5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2117.5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2053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2169.5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66</v>
      </c>
      <c r="G24" s="88"/>
      <c r="H24" s="171"/>
      <c r="I24" s="172"/>
      <c r="J24" s="82" t="s">
        <v>73</v>
      </c>
      <c r="K24" s="86"/>
      <c r="L24" s="86"/>
      <c r="M24" s="87" t="s">
        <v>64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0"/>
  <sheetViews>
    <sheetView topLeftCell="A4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45 X CARRERA 50</v>
      </c>
      <c r="D5" s="223"/>
      <c r="E5" s="223"/>
      <c r="F5" s="111"/>
      <c r="G5" s="112"/>
      <c r="H5" s="103" t="s">
        <v>53</v>
      </c>
      <c r="I5" s="224">
        <f>'G-1'!L5</f>
        <v>4550</v>
      </c>
      <c r="J5" s="224"/>
    </row>
    <row r="6" spans="1:10" x14ac:dyDescent="0.2">
      <c r="A6" s="180" t="s">
        <v>113</v>
      </c>
      <c r="B6" s="180"/>
      <c r="C6" s="225" t="s">
        <v>152</v>
      </c>
      <c r="D6" s="225"/>
      <c r="E6" s="225"/>
      <c r="F6" s="111"/>
      <c r="G6" s="112"/>
      <c r="H6" s="103" t="s">
        <v>58</v>
      </c>
      <c r="I6" s="226">
        <f>'G-1'!S6</f>
        <v>44133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124</v>
      </c>
      <c r="B10" s="239">
        <v>3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v>7</v>
      </c>
      <c r="F11" s="126">
        <v>180</v>
      </c>
      <c r="G11" s="126">
        <v>0</v>
      </c>
      <c r="H11" s="126">
        <v>17</v>
      </c>
      <c r="I11" s="126">
        <f t="shared" ref="I11:I45" si="0">E11*0.5+F11+G11*2+H11*2.5</f>
        <v>226</v>
      </c>
      <c r="J11" s="127">
        <f>IF(I11=0,"0,00",I11/SUM(I10:I12)*100)</f>
        <v>87.427466150870401</v>
      </c>
    </row>
    <row r="12" spans="1:10" x14ac:dyDescent="0.2">
      <c r="A12" s="237"/>
      <c r="B12" s="240"/>
      <c r="C12" s="128" t="s">
        <v>136</v>
      </c>
      <c r="D12" s="129" t="s">
        <v>128</v>
      </c>
      <c r="E12" s="74">
        <v>4</v>
      </c>
      <c r="F12" s="74">
        <v>23</v>
      </c>
      <c r="G12" s="74">
        <v>0</v>
      </c>
      <c r="H12" s="74">
        <v>3</v>
      </c>
      <c r="I12" s="130">
        <f t="shared" si="0"/>
        <v>32.5</v>
      </c>
      <c r="J12" s="131">
        <f>IF(I12=0,"0,00",I12/SUM(I10:I12)*100)</f>
        <v>12.572533849129593</v>
      </c>
    </row>
    <row r="13" spans="1:10" x14ac:dyDescent="0.2">
      <c r="A13" s="237"/>
      <c r="B13" s="240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v>10</v>
      </c>
      <c r="F14" s="126">
        <v>181</v>
      </c>
      <c r="G14" s="126">
        <v>0</v>
      </c>
      <c r="H14" s="126">
        <v>15</v>
      </c>
      <c r="I14" s="126">
        <f t="shared" si="0"/>
        <v>223.5</v>
      </c>
      <c r="J14" s="127">
        <f>IF(I14=0,"0,00",I14/SUM(I13:I15)*100)</f>
        <v>92.355371900826441</v>
      </c>
    </row>
    <row r="15" spans="1:10" x14ac:dyDescent="0.2">
      <c r="A15" s="237"/>
      <c r="B15" s="240"/>
      <c r="C15" s="128" t="s">
        <v>137</v>
      </c>
      <c r="D15" s="129" t="s">
        <v>128</v>
      </c>
      <c r="E15" s="74">
        <v>3</v>
      </c>
      <c r="F15" s="74">
        <v>17</v>
      </c>
      <c r="G15" s="74">
        <v>0</v>
      </c>
      <c r="H15" s="74">
        <v>0</v>
      </c>
      <c r="I15" s="130">
        <f t="shared" si="0"/>
        <v>18.5</v>
      </c>
      <c r="J15" s="131">
        <f>IF(I15=0,"0,00",I15/SUM(I13:I15)*100)</f>
        <v>7.6446280991735529</v>
      </c>
    </row>
    <row r="16" spans="1:10" x14ac:dyDescent="0.2">
      <c r="A16" s="237"/>
      <c r="B16" s="240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130</v>
      </c>
      <c r="D17" s="125" t="s">
        <v>127</v>
      </c>
      <c r="E17" s="126">
        <v>10</v>
      </c>
      <c r="F17" s="126">
        <v>206</v>
      </c>
      <c r="G17" s="126">
        <v>4</v>
      </c>
      <c r="H17" s="126">
        <v>11</v>
      </c>
      <c r="I17" s="126">
        <f t="shared" si="0"/>
        <v>246.5</v>
      </c>
      <c r="J17" s="127">
        <f>IF(I17=0,"0,00",I17/SUM(I16:I18)*100)</f>
        <v>89.799635701275051</v>
      </c>
    </row>
    <row r="18" spans="1:10" x14ac:dyDescent="0.2">
      <c r="A18" s="238"/>
      <c r="B18" s="241"/>
      <c r="C18" s="133" t="s">
        <v>138</v>
      </c>
      <c r="D18" s="129" t="s">
        <v>128</v>
      </c>
      <c r="E18" s="74">
        <v>6</v>
      </c>
      <c r="F18" s="74">
        <v>25</v>
      </c>
      <c r="G18" s="74">
        <v>0</v>
      </c>
      <c r="H18" s="74">
        <v>0</v>
      </c>
      <c r="I18" s="130">
        <f t="shared" si="0"/>
        <v>28</v>
      </c>
      <c r="J18" s="131">
        <f>IF(I18=0,"0,00",I18/SUM(I16:I18)*100)</f>
        <v>10.200364298724955</v>
      </c>
    </row>
    <row r="19" spans="1:10" x14ac:dyDescent="0.2">
      <c r="A19" s="236" t="s">
        <v>131</v>
      </c>
      <c r="B19" s="239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126</v>
      </c>
      <c r="D20" s="125" t="s">
        <v>127</v>
      </c>
      <c r="E20" s="126">
        <v>12</v>
      </c>
      <c r="F20" s="126">
        <v>274</v>
      </c>
      <c r="G20" s="126">
        <v>0</v>
      </c>
      <c r="H20" s="126">
        <v>23</v>
      </c>
      <c r="I20" s="126">
        <f t="shared" si="0"/>
        <v>337.5</v>
      </c>
      <c r="J20" s="127">
        <f>IF(I20=0,"0,00",I20/SUM(I19:I21)*100)</f>
        <v>84.905660377358487</v>
      </c>
    </row>
    <row r="21" spans="1:10" x14ac:dyDescent="0.2">
      <c r="A21" s="237"/>
      <c r="B21" s="240"/>
      <c r="C21" s="128" t="s">
        <v>139</v>
      </c>
      <c r="D21" s="129" t="s">
        <v>128</v>
      </c>
      <c r="E21" s="74">
        <v>4</v>
      </c>
      <c r="F21" s="74">
        <v>48</v>
      </c>
      <c r="G21" s="74">
        <v>0</v>
      </c>
      <c r="H21" s="74">
        <v>4</v>
      </c>
      <c r="I21" s="130">
        <f t="shared" si="0"/>
        <v>60</v>
      </c>
      <c r="J21" s="131">
        <f>IF(I21=0,"0,00",I21/SUM(I19:I21)*100)</f>
        <v>15.09433962264151</v>
      </c>
    </row>
    <row r="22" spans="1:10" x14ac:dyDescent="0.2">
      <c r="A22" s="237"/>
      <c r="B22" s="240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129</v>
      </c>
      <c r="D23" s="125" t="s">
        <v>127</v>
      </c>
      <c r="E23" s="126">
        <v>10</v>
      </c>
      <c r="F23" s="126">
        <v>272</v>
      </c>
      <c r="G23" s="126">
        <v>0</v>
      </c>
      <c r="H23" s="126">
        <v>23</v>
      </c>
      <c r="I23" s="126">
        <f t="shared" si="0"/>
        <v>334.5</v>
      </c>
      <c r="J23" s="127">
        <f>IF(I23=0,"0,00",I23/SUM(I22:I24)*100)</f>
        <v>89.081225033288945</v>
      </c>
    </row>
    <row r="24" spans="1:10" x14ac:dyDescent="0.2">
      <c r="A24" s="237"/>
      <c r="B24" s="240"/>
      <c r="C24" s="128" t="s">
        <v>140</v>
      </c>
      <c r="D24" s="129" t="s">
        <v>128</v>
      </c>
      <c r="E24" s="74">
        <v>7</v>
      </c>
      <c r="F24" s="74">
        <v>35</v>
      </c>
      <c r="G24" s="74">
        <v>0</v>
      </c>
      <c r="H24" s="74">
        <v>1</v>
      </c>
      <c r="I24" s="130">
        <f t="shared" si="0"/>
        <v>41</v>
      </c>
      <c r="J24" s="131">
        <f>IF(I24=0,"0,00",I24/SUM(I22:I24)*100)</f>
        <v>10.918774966711052</v>
      </c>
    </row>
    <row r="25" spans="1:10" x14ac:dyDescent="0.2">
      <c r="A25" s="237"/>
      <c r="B25" s="240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130</v>
      </c>
      <c r="D26" s="125" t="s">
        <v>127</v>
      </c>
      <c r="E26" s="126">
        <v>7</v>
      </c>
      <c r="F26" s="126">
        <v>308</v>
      </c>
      <c r="G26" s="126">
        <v>0</v>
      </c>
      <c r="H26" s="126">
        <v>31</v>
      </c>
      <c r="I26" s="126">
        <f t="shared" si="0"/>
        <v>389</v>
      </c>
      <c r="J26" s="127">
        <f>IF(I26=0,"0,00",I26/SUM(I25:I27)*100)</f>
        <v>92.840095465393787</v>
      </c>
    </row>
    <row r="27" spans="1:10" x14ac:dyDescent="0.2">
      <c r="A27" s="238"/>
      <c r="B27" s="241"/>
      <c r="C27" s="133" t="s">
        <v>141</v>
      </c>
      <c r="D27" s="129" t="s">
        <v>128</v>
      </c>
      <c r="E27" s="74">
        <v>4</v>
      </c>
      <c r="F27" s="74">
        <v>28</v>
      </c>
      <c r="G27" s="74">
        <v>0</v>
      </c>
      <c r="H27" s="74">
        <v>0</v>
      </c>
      <c r="I27" s="130">
        <f t="shared" si="0"/>
        <v>30</v>
      </c>
      <c r="J27" s="131">
        <f>IF(I27=0,"0,00",I27/SUM(I25:I27)*100)</f>
        <v>7.1599045346062056</v>
      </c>
    </row>
    <row r="28" spans="1:10" x14ac:dyDescent="0.2">
      <c r="A28" s="236" t="s">
        <v>132</v>
      </c>
      <c r="B28" s="239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134</v>
      </c>
      <c r="F29" s="126">
        <v>182</v>
      </c>
      <c r="G29" s="126">
        <v>11</v>
      </c>
      <c r="H29" s="126">
        <v>4</v>
      </c>
      <c r="I29" s="126">
        <f t="shared" si="0"/>
        <v>281</v>
      </c>
      <c r="J29" s="127">
        <f>IF(I29=0,"0,00",I29/SUM(I28:I30)*100)</f>
        <v>77.303988995873453</v>
      </c>
    </row>
    <row r="30" spans="1:10" x14ac:dyDescent="0.2">
      <c r="A30" s="237"/>
      <c r="B30" s="240"/>
      <c r="C30" s="128" t="s">
        <v>142</v>
      </c>
      <c r="D30" s="129" t="s">
        <v>128</v>
      </c>
      <c r="E30" s="74">
        <v>8</v>
      </c>
      <c r="F30" s="74">
        <v>71</v>
      </c>
      <c r="G30" s="74">
        <v>0</v>
      </c>
      <c r="H30" s="74">
        <v>3</v>
      </c>
      <c r="I30" s="130">
        <f t="shared" si="0"/>
        <v>82.5</v>
      </c>
      <c r="J30" s="131">
        <f>IF(I30=0,"0,00",I30/SUM(I28:I30)*100)</f>
        <v>22.696011004126547</v>
      </c>
    </row>
    <row r="31" spans="1:10" x14ac:dyDescent="0.2">
      <c r="A31" s="237"/>
      <c r="B31" s="240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149</v>
      </c>
      <c r="F32" s="126">
        <v>214</v>
      </c>
      <c r="G32" s="126">
        <v>15</v>
      </c>
      <c r="H32" s="126">
        <v>11</v>
      </c>
      <c r="I32" s="126">
        <f t="shared" si="0"/>
        <v>346</v>
      </c>
      <c r="J32" s="127">
        <f>IF(I32=0,"0,00",I32/SUM(I31:I33)*100)</f>
        <v>82.282996432818081</v>
      </c>
    </row>
    <row r="33" spans="1:10" x14ac:dyDescent="0.2">
      <c r="A33" s="237"/>
      <c r="B33" s="240"/>
      <c r="C33" s="128" t="s">
        <v>143</v>
      </c>
      <c r="D33" s="129" t="s">
        <v>128</v>
      </c>
      <c r="E33" s="74">
        <v>6</v>
      </c>
      <c r="F33" s="74">
        <v>64</v>
      </c>
      <c r="G33" s="74">
        <v>0</v>
      </c>
      <c r="H33" s="74">
        <v>3</v>
      </c>
      <c r="I33" s="130">
        <f t="shared" si="0"/>
        <v>74.5</v>
      </c>
      <c r="J33" s="131">
        <f>IF(I33=0,"0,00",I33/SUM(I31:I33)*100)</f>
        <v>17.717003567181926</v>
      </c>
    </row>
    <row r="34" spans="1:10" x14ac:dyDescent="0.2">
      <c r="A34" s="237"/>
      <c r="B34" s="240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127</v>
      </c>
      <c r="F35" s="126">
        <v>199</v>
      </c>
      <c r="G35" s="126">
        <v>10</v>
      </c>
      <c r="H35" s="126">
        <v>5</v>
      </c>
      <c r="I35" s="126">
        <f t="shared" si="0"/>
        <v>295</v>
      </c>
      <c r="J35" s="127">
        <f>IF(I35=0,"0,00",I35/SUM(I34:I36)*100)</f>
        <v>78.145695364238406</v>
      </c>
    </row>
    <row r="36" spans="1:10" x14ac:dyDescent="0.2">
      <c r="A36" s="238"/>
      <c r="B36" s="241"/>
      <c r="C36" s="133" t="s">
        <v>144</v>
      </c>
      <c r="D36" s="129" t="s">
        <v>128</v>
      </c>
      <c r="E36" s="74">
        <v>7</v>
      </c>
      <c r="F36" s="74">
        <v>79</v>
      </c>
      <c r="G36" s="74">
        <v>0</v>
      </c>
      <c r="H36" s="74">
        <v>0</v>
      </c>
      <c r="I36" s="130">
        <f t="shared" si="0"/>
        <v>82.5</v>
      </c>
      <c r="J36" s="131">
        <f>IF(I36=0,"0,00",I36/SUM(I34:I36)*100)</f>
        <v>21.85430463576159</v>
      </c>
    </row>
    <row r="37" spans="1:10" x14ac:dyDescent="0.2">
      <c r="A37" s="236" t="s">
        <v>133</v>
      </c>
      <c r="B37" s="239">
        <v>2</v>
      </c>
      <c r="C37" s="134"/>
      <c r="D37" s="123" t="s">
        <v>125</v>
      </c>
      <c r="E37" s="162">
        <v>0</v>
      </c>
      <c r="F37" s="162">
        <v>0</v>
      </c>
      <c r="G37" s="162">
        <v>0</v>
      </c>
      <c r="H37" s="162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63">
        <v>114</v>
      </c>
      <c r="F38" s="163">
        <v>191</v>
      </c>
      <c r="G38" s="163">
        <v>0</v>
      </c>
      <c r="H38" s="163">
        <v>9</v>
      </c>
      <c r="I38" s="126">
        <f t="shared" si="0"/>
        <v>270.5</v>
      </c>
      <c r="J38" s="127">
        <f>IF(I38=0,"0,00",I38/SUM(I37:I39)*100)</f>
        <v>90.468227424749159</v>
      </c>
    </row>
    <row r="39" spans="1:10" x14ac:dyDescent="0.2">
      <c r="A39" s="237"/>
      <c r="B39" s="240"/>
      <c r="C39" s="128" t="s">
        <v>145</v>
      </c>
      <c r="D39" s="129" t="s">
        <v>128</v>
      </c>
      <c r="E39" s="164">
        <v>6</v>
      </c>
      <c r="F39" s="164">
        <v>18</v>
      </c>
      <c r="G39" s="164">
        <v>0</v>
      </c>
      <c r="H39" s="164">
        <v>3</v>
      </c>
      <c r="I39" s="130">
        <f t="shared" si="0"/>
        <v>28.5</v>
      </c>
      <c r="J39" s="131">
        <f>IF(I39=0,"0,00",I39/SUM(I37:I39)*100)</f>
        <v>9.5317725752508373</v>
      </c>
    </row>
    <row r="40" spans="1:10" x14ac:dyDescent="0.2">
      <c r="A40" s="237"/>
      <c r="B40" s="240"/>
      <c r="C40" s="132"/>
      <c r="D40" s="123" t="s">
        <v>125</v>
      </c>
      <c r="E40" s="162">
        <v>0</v>
      </c>
      <c r="F40" s="162">
        <v>0</v>
      </c>
      <c r="G40" s="162">
        <v>0</v>
      </c>
      <c r="H40" s="162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63">
        <v>101</v>
      </c>
      <c r="F41" s="163">
        <v>176</v>
      </c>
      <c r="G41" s="163">
        <v>0</v>
      </c>
      <c r="H41" s="163">
        <v>3</v>
      </c>
      <c r="I41" s="126">
        <f t="shared" si="0"/>
        <v>234</v>
      </c>
      <c r="J41" s="127">
        <f>IF(I41=0,"0,00",I41/SUM(I40:I42)*100)</f>
        <v>93.227091633466131</v>
      </c>
    </row>
    <row r="42" spans="1:10" x14ac:dyDescent="0.2">
      <c r="A42" s="237"/>
      <c r="B42" s="240"/>
      <c r="C42" s="128" t="s">
        <v>146</v>
      </c>
      <c r="D42" s="129" t="s">
        <v>128</v>
      </c>
      <c r="E42" s="164">
        <v>4</v>
      </c>
      <c r="F42" s="164">
        <v>15</v>
      </c>
      <c r="G42" s="164">
        <v>0</v>
      </c>
      <c r="H42" s="164">
        <v>0</v>
      </c>
      <c r="I42" s="130">
        <f t="shared" si="0"/>
        <v>17</v>
      </c>
      <c r="J42" s="131">
        <f>IF(I42=0,"0,00",I42/SUM(I40:I42)*100)</f>
        <v>6.7729083665338639</v>
      </c>
    </row>
    <row r="43" spans="1:10" x14ac:dyDescent="0.2">
      <c r="A43" s="237"/>
      <c r="B43" s="240"/>
      <c r="C43" s="132"/>
      <c r="D43" s="123" t="s">
        <v>125</v>
      </c>
      <c r="E43" s="162">
        <v>0</v>
      </c>
      <c r="F43" s="162">
        <v>0</v>
      </c>
      <c r="G43" s="162">
        <v>0</v>
      </c>
      <c r="H43" s="162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63">
        <v>163</v>
      </c>
      <c r="F44" s="163">
        <v>232</v>
      </c>
      <c r="G44" s="163">
        <v>1</v>
      </c>
      <c r="H44" s="163">
        <v>2</v>
      </c>
      <c r="I44" s="126">
        <f t="shared" si="0"/>
        <v>320.5</v>
      </c>
      <c r="J44" s="127">
        <f>IF(I44=0,"0,00",I44/SUM(I43:I45)*100)</f>
        <v>92.230215827338128</v>
      </c>
    </row>
    <row r="45" spans="1:10" x14ac:dyDescent="0.2">
      <c r="A45" s="238"/>
      <c r="B45" s="241"/>
      <c r="C45" s="133" t="s">
        <v>147</v>
      </c>
      <c r="D45" s="129" t="s">
        <v>128</v>
      </c>
      <c r="E45" s="165">
        <v>9</v>
      </c>
      <c r="F45" s="165">
        <v>20</v>
      </c>
      <c r="G45" s="165">
        <v>0</v>
      </c>
      <c r="H45" s="165">
        <v>1</v>
      </c>
      <c r="I45" s="135">
        <f t="shared" si="0"/>
        <v>27</v>
      </c>
      <c r="J45" s="131">
        <f>IF(I45=0,"0,00",I45/SUM(I43:I45)*100)</f>
        <v>7.7697841726618702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C82"/>
  <sheetViews>
    <sheetView topLeftCell="A7" zoomScale="91" zoomScaleNormal="91" workbookViewId="0">
      <selection activeCell="D10" sqref="D10:G10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45 X CARRERA 50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4550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44133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625.5</v>
      </c>
      <c r="AV12" s="97">
        <f t="shared" si="0"/>
        <v>640</v>
      </c>
      <c r="AW12" s="97">
        <f t="shared" si="0"/>
        <v>615</v>
      </c>
      <c r="AX12" s="97">
        <f t="shared" si="0"/>
        <v>586</v>
      </c>
      <c r="AY12" s="97">
        <f t="shared" si="0"/>
        <v>561.5</v>
      </c>
      <c r="AZ12" s="97">
        <f t="shared" si="0"/>
        <v>516.5</v>
      </c>
      <c r="BA12" s="97">
        <f t="shared" si="0"/>
        <v>517</v>
      </c>
      <c r="BB12" s="97"/>
      <c r="BC12" s="97"/>
      <c r="BD12" s="97"/>
      <c r="BE12" s="97">
        <f t="shared" ref="BE12:BQ12" si="1">P14</f>
        <v>467.5</v>
      </c>
      <c r="BF12" s="97">
        <f t="shared" si="1"/>
        <v>446.5</v>
      </c>
      <c r="BG12" s="97">
        <f t="shared" si="1"/>
        <v>466</v>
      </c>
      <c r="BH12" s="97">
        <f t="shared" si="1"/>
        <v>440</v>
      </c>
      <c r="BI12" s="97">
        <f t="shared" si="1"/>
        <v>441</v>
      </c>
      <c r="BJ12" s="97">
        <f t="shared" si="1"/>
        <v>425</v>
      </c>
      <c r="BK12" s="97">
        <f t="shared" si="1"/>
        <v>388</v>
      </c>
      <c r="BL12" s="97">
        <f t="shared" si="1"/>
        <v>387</v>
      </c>
      <c r="BM12" s="97">
        <f t="shared" si="1"/>
        <v>405.5</v>
      </c>
      <c r="BN12" s="97">
        <f t="shared" si="1"/>
        <v>427</v>
      </c>
      <c r="BO12" s="97">
        <f t="shared" si="1"/>
        <v>492</v>
      </c>
      <c r="BP12" s="97">
        <f t="shared" si="1"/>
        <v>507.5</v>
      </c>
      <c r="BQ12" s="97">
        <f t="shared" si="1"/>
        <v>511.5</v>
      </c>
      <c r="BR12" s="97"/>
      <c r="BS12" s="97"/>
      <c r="BT12" s="97"/>
      <c r="BU12" s="97">
        <f t="shared" ref="BU12:CC12" si="2">AG14</f>
        <v>566.5</v>
      </c>
      <c r="BV12" s="97">
        <f t="shared" si="2"/>
        <v>419.5</v>
      </c>
      <c r="BW12" s="97">
        <f t="shared" si="2"/>
        <v>274.5</v>
      </c>
      <c r="BX12" s="97">
        <f t="shared" si="2"/>
        <v>123.5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170.5</v>
      </c>
      <c r="C13" s="149">
        <f>'G-1'!F11</f>
        <v>151.5</v>
      </c>
      <c r="D13" s="149">
        <f>'G-1'!F12</f>
        <v>161.5</v>
      </c>
      <c r="E13" s="149">
        <f>'G-1'!F13</f>
        <v>142</v>
      </c>
      <c r="F13" s="149">
        <f>'G-1'!F14</f>
        <v>185</v>
      </c>
      <c r="G13" s="149">
        <f>'G-1'!F15</f>
        <v>126.5</v>
      </c>
      <c r="H13" s="149">
        <f>'G-1'!F16</f>
        <v>132.5</v>
      </c>
      <c r="I13" s="149">
        <f>'G-1'!F17</f>
        <v>117.5</v>
      </c>
      <c r="J13" s="149">
        <f>'G-1'!F18</f>
        <v>140</v>
      </c>
      <c r="K13" s="149">
        <f>'G-1'!F19</f>
        <v>127</v>
      </c>
      <c r="L13" s="150"/>
      <c r="M13" s="149">
        <f>'G-1'!F20</f>
        <v>133</v>
      </c>
      <c r="N13" s="149">
        <f>'G-1'!F21</f>
        <v>104.5</v>
      </c>
      <c r="O13" s="149">
        <f>'G-1'!F22</f>
        <v>128</v>
      </c>
      <c r="P13" s="149">
        <f>'G-1'!M10</f>
        <v>102</v>
      </c>
      <c r="Q13" s="149">
        <f>'G-1'!M11</f>
        <v>112</v>
      </c>
      <c r="R13" s="149">
        <f>'G-1'!M12</f>
        <v>124</v>
      </c>
      <c r="S13" s="149">
        <f>'G-1'!M13</f>
        <v>102</v>
      </c>
      <c r="T13" s="149">
        <f>'G-1'!M14</f>
        <v>103</v>
      </c>
      <c r="U13" s="149">
        <f>'G-1'!M15</f>
        <v>96</v>
      </c>
      <c r="V13" s="149">
        <f>'G-1'!M16</f>
        <v>87</v>
      </c>
      <c r="W13" s="149">
        <f>'G-1'!M17</f>
        <v>101</v>
      </c>
      <c r="X13" s="149">
        <f>'G-1'!M18</f>
        <v>121.5</v>
      </c>
      <c r="Y13" s="149">
        <f>'G-1'!M19</f>
        <v>117.5</v>
      </c>
      <c r="Z13" s="149">
        <f>'G-1'!M20</f>
        <v>152</v>
      </c>
      <c r="AA13" s="149">
        <f>'G-1'!M21</f>
        <v>116.5</v>
      </c>
      <c r="AB13" s="149">
        <f>'G-1'!M22</f>
        <v>125.5</v>
      </c>
      <c r="AC13" s="150"/>
      <c r="AD13" s="149">
        <f>'G-1'!T10</f>
        <v>147</v>
      </c>
      <c r="AE13" s="149">
        <f>'G-1'!T11</f>
        <v>145</v>
      </c>
      <c r="AF13" s="149">
        <f>'G-1'!T12</f>
        <v>151</v>
      </c>
      <c r="AG13" s="149">
        <f>'G-1'!T13</f>
        <v>123.5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625.5</v>
      </c>
      <c r="F14" s="149">
        <f t="shared" ref="F14:K14" si="3">C13+D13+E13+F13</f>
        <v>640</v>
      </c>
      <c r="G14" s="149">
        <f t="shared" si="3"/>
        <v>615</v>
      </c>
      <c r="H14" s="149">
        <f t="shared" si="3"/>
        <v>586</v>
      </c>
      <c r="I14" s="149">
        <f t="shared" si="3"/>
        <v>561.5</v>
      </c>
      <c r="J14" s="149">
        <f t="shared" si="3"/>
        <v>516.5</v>
      </c>
      <c r="K14" s="149">
        <f t="shared" si="3"/>
        <v>517</v>
      </c>
      <c r="L14" s="150"/>
      <c r="M14" s="149"/>
      <c r="N14" s="149"/>
      <c r="O14" s="149"/>
      <c r="P14" s="149">
        <f>M13+N13+O13+P13</f>
        <v>467.5</v>
      </c>
      <c r="Q14" s="149">
        <f t="shared" ref="Q14:AB14" si="4">N13+O13+P13+Q13</f>
        <v>446.5</v>
      </c>
      <c r="R14" s="149">
        <f t="shared" si="4"/>
        <v>466</v>
      </c>
      <c r="S14" s="149">
        <f t="shared" si="4"/>
        <v>440</v>
      </c>
      <c r="T14" s="149">
        <f t="shared" si="4"/>
        <v>441</v>
      </c>
      <c r="U14" s="149">
        <f t="shared" si="4"/>
        <v>425</v>
      </c>
      <c r="V14" s="149">
        <f t="shared" si="4"/>
        <v>388</v>
      </c>
      <c r="W14" s="149">
        <f t="shared" si="4"/>
        <v>387</v>
      </c>
      <c r="X14" s="149">
        <f t="shared" si="4"/>
        <v>405.5</v>
      </c>
      <c r="Y14" s="149">
        <f t="shared" si="4"/>
        <v>427</v>
      </c>
      <c r="Z14" s="149">
        <f t="shared" si="4"/>
        <v>492</v>
      </c>
      <c r="AA14" s="149">
        <f t="shared" si="4"/>
        <v>507.5</v>
      </c>
      <c r="AB14" s="149">
        <f t="shared" si="4"/>
        <v>511.5</v>
      </c>
      <c r="AC14" s="150"/>
      <c r="AD14" s="149"/>
      <c r="AE14" s="149"/>
      <c r="AF14" s="149"/>
      <c r="AG14" s="149">
        <f>AD13+AE13+AF13+AG13</f>
        <v>566.5</v>
      </c>
      <c r="AH14" s="149">
        <f t="shared" ref="AH14:AO14" si="5">AE13+AF13+AG13+AH13</f>
        <v>419.5</v>
      </c>
      <c r="AI14" s="149">
        <f t="shared" si="5"/>
        <v>274.5</v>
      </c>
      <c r="AJ14" s="149">
        <f t="shared" si="5"/>
        <v>123.5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0.87427466150870403</v>
      </c>
      <c r="H15" s="152"/>
      <c r="I15" s="152" t="s">
        <v>109</v>
      </c>
      <c r="J15" s="153">
        <f>DIRECCIONALIDAD!J12/100</f>
        <v>0.12572533849129594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0.92355371900826444</v>
      </c>
      <c r="V15" s="152"/>
      <c r="W15" s="152"/>
      <c r="X15" s="152"/>
      <c r="Y15" s="152" t="s">
        <v>109</v>
      </c>
      <c r="Z15" s="153">
        <f>DIRECCIONALIDAD!J15/100</f>
        <v>7.6446280991735532E-2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0.89799635701275049</v>
      </c>
      <c r="AL15" s="152"/>
      <c r="AM15" s="152"/>
      <c r="AN15" s="152" t="s">
        <v>109</v>
      </c>
      <c r="AO15" s="155">
        <f>DIRECCIONALIDAD!J18/100</f>
        <v>0.10200364298724955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151</v>
      </c>
      <c r="B16" s="158">
        <f>MAX(B14:K14)</f>
        <v>640</v>
      </c>
      <c r="C16" s="152" t="s">
        <v>107</v>
      </c>
      <c r="D16" s="159">
        <f>+B16*D15</f>
        <v>0</v>
      </c>
      <c r="E16" s="152"/>
      <c r="F16" s="152" t="s">
        <v>108</v>
      </c>
      <c r="G16" s="159">
        <f>+B16*G15</f>
        <v>559.53578336557052</v>
      </c>
      <c r="H16" s="152"/>
      <c r="I16" s="152" t="s">
        <v>109</v>
      </c>
      <c r="J16" s="159">
        <f>+B16*J15</f>
        <v>80.464216634429405</v>
      </c>
      <c r="K16" s="154"/>
      <c r="L16" s="148"/>
      <c r="M16" s="158">
        <f>MAX(M14:AB14)</f>
        <v>511.5</v>
      </c>
      <c r="N16" s="152"/>
      <c r="O16" s="152" t="s">
        <v>107</v>
      </c>
      <c r="P16" s="160">
        <f>+M16*P15</f>
        <v>0</v>
      </c>
      <c r="Q16" s="152"/>
      <c r="R16" s="152"/>
      <c r="S16" s="152"/>
      <c r="T16" s="152" t="s">
        <v>108</v>
      </c>
      <c r="U16" s="160">
        <f>+M16*U15</f>
        <v>472.39772727272725</v>
      </c>
      <c r="V16" s="152"/>
      <c r="W16" s="152"/>
      <c r="X16" s="152"/>
      <c r="Y16" s="152" t="s">
        <v>109</v>
      </c>
      <c r="Z16" s="160">
        <f>+M16*Z15</f>
        <v>39.102272727272727</v>
      </c>
      <c r="AA16" s="152"/>
      <c r="AB16" s="154"/>
      <c r="AC16" s="148"/>
      <c r="AD16" s="158">
        <f>MAX(AD14:AO14)</f>
        <v>566.5</v>
      </c>
      <c r="AE16" s="152" t="s">
        <v>107</v>
      </c>
      <c r="AF16" s="159">
        <f>+AD16*AF15</f>
        <v>0</v>
      </c>
      <c r="AG16" s="152"/>
      <c r="AH16" s="152"/>
      <c r="AI16" s="152"/>
      <c r="AJ16" s="152" t="s">
        <v>108</v>
      </c>
      <c r="AK16" s="159">
        <f>+AD16*AK15</f>
        <v>508.71493624772313</v>
      </c>
      <c r="AL16" s="152"/>
      <c r="AM16" s="152"/>
      <c r="AN16" s="152" t="s">
        <v>109</v>
      </c>
      <c r="AO16" s="161">
        <f>+AD16*AO15</f>
        <v>57.785063752276869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183.5</v>
      </c>
      <c r="C18" s="149">
        <f>'G-2'!F11</f>
        <v>205</v>
      </c>
      <c r="D18" s="149">
        <f>'G-2'!F12</f>
        <v>207.5</v>
      </c>
      <c r="E18" s="149">
        <f>'G-2'!F13</f>
        <v>180</v>
      </c>
      <c r="F18" s="149">
        <f>'G-2'!F14</f>
        <v>193</v>
      </c>
      <c r="G18" s="149">
        <f>'G-2'!F15</f>
        <v>136</v>
      </c>
      <c r="H18" s="149">
        <f>'G-2'!F16</f>
        <v>174</v>
      </c>
      <c r="I18" s="149">
        <f>'G-2'!F17</f>
        <v>166.5</v>
      </c>
      <c r="J18" s="149">
        <f>'G-2'!F18</f>
        <v>171</v>
      </c>
      <c r="K18" s="149">
        <f>'G-2'!F19</f>
        <v>183.5</v>
      </c>
      <c r="L18" s="150"/>
      <c r="M18" s="149">
        <f>'G-2'!F20</f>
        <v>164</v>
      </c>
      <c r="N18" s="149">
        <f>'G-2'!F21</f>
        <v>185</v>
      </c>
      <c r="O18" s="149">
        <f>'G-2'!F22</f>
        <v>207</v>
      </c>
      <c r="P18" s="149">
        <f>'G-2'!M10</f>
        <v>183</v>
      </c>
      <c r="Q18" s="149">
        <f>'G-2'!M11</f>
        <v>189</v>
      </c>
      <c r="R18" s="149">
        <f>'G-2'!M12</f>
        <v>149.5</v>
      </c>
      <c r="S18" s="149">
        <f>'G-2'!M13</f>
        <v>193.5</v>
      </c>
      <c r="T18" s="149">
        <f>'G-2'!M14</f>
        <v>169.5</v>
      </c>
      <c r="U18" s="149">
        <f>'G-2'!M15</f>
        <v>174.5</v>
      </c>
      <c r="V18" s="149">
        <f>'G-2'!M16</f>
        <v>184.5</v>
      </c>
      <c r="W18" s="149">
        <f>'G-2'!M17</f>
        <v>196</v>
      </c>
      <c r="X18" s="149">
        <f>'G-2'!M18</f>
        <v>198.5</v>
      </c>
      <c r="Y18" s="149">
        <f>'G-2'!M19</f>
        <v>170.5</v>
      </c>
      <c r="Z18" s="149">
        <f>'G-2'!M20</f>
        <v>165.5</v>
      </c>
      <c r="AA18" s="149">
        <f>'G-2'!M21</f>
        <v>183</v>
      </c>
      <c r="AB18" s="149">
        <f>'G-2'!M22</f>
        <v>192.5</v>
      </c>
      <c r="AC18" s="150"/>
      <c r="AD18" s="149">
        <f>'G-2'!T10</f>
        <v>198</v>
      </c>
      <c r="AE18" s="149">
        <f>'G-2'!T11</f>
        <v>210.5</v>
      </c>
      <c r="AF18" s="149">
        <f>'G-2'!T12</f>
        <v>223</v>
      </c>
      <c r="AG18" s="149">
        <f>'G-2'!T13</f>
        <v>196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776</v>
      </c>
      <c r="AV18" s="101">
        <f t="shared" si="6"/>
        <v>785.5</v>
      </c>
      <c r="AW18" s="101">
        <f t="shared" si="6"/>
        <v>716.5</v>
      </c>
      <c r="AX18" s="101">
        <f t="shared" si="6"/>
        <v>683</v>
      </c>
      <c r="AY18" s="101">
        <f t="shared" si="6"/>
        <v>669.5</v>
      </c>
      <c r="AZ18" s="101">
        <f t="shared" si="6"/>
        <v>647.5</v>
      </c>
      <c r="BA18" s="101">
        <f t="shared" si="6"/>
        <v>695</v>
      </c>
      <c r="BB18" s="101"/>
      <c r="BC18" s="101"/>
      <c r="BD18" s="101"/>
      <c r="BE18" s="101">
        <f t="shared" ref="BE18:BQ18" si="7">P19</f>
        <v>739</v>
      </c>
      <c r="BF18" s="101">
        <f t="shared" si="7"/>
        <v>764</v>
      </c>
      <c r="BG18" s="101">
        <f t="shared" si="7"/>
        <v>728.5</v>
      </c>
      <c r="BH18" s="101">
        <f t="shared" si="7"/>
        <v>715</v>
      </c>
      <c r="BI18" s="101">
        <f t="shared" si="7"/>
        <v>701.5</v>
      </c>
      <c r="BJ18" s="101">
        <f t="shared" si="7"/>
        <v>687</v>
      </c>
      <c r="BK18" s="101">
        <f t="shared" si="7"/>
        <v>722</v>
      </c>
      <c r="BL18" s="101">
        <f t="shared" si="7"/>
        <v>724.5</v>
      </c>
      <c r="BM18" s="101">
        <f t="shared" si="7"/>
        <v>753.5</v>
      </c>
      <c r="BN18" s="101">
        <f t="shared" si="7"/>
        <v>749.5</v>
      </c>
      <c r="BO18" s="101">
        <f t="shared" si="7"/>
        <v>730.5</v>
      </c>
      <c r="BP18" s="101">
        <f t="shared" si="7"/>
        <v>717.5</v>
      </c>
      <c r="BQ18" s="101">
        <f t="shared" si="7"/>
        <v>711.5</v>
      </c>
      <c r="BR18" s="101"/>
      <c r="BS18" s="101"/>
      <c r="BT18" s="101"/>
      <c r="BU18" s="101">
        <f t="shared" ref="BU18:CC18" si="8">AG19</f>
        <v>827.5</v>
      </c>
      <c r="BV18" s="101">
        <f t="shared" si="8"/>
        <v>629.5</v>
      </c>
      <c r="BW18" s="101">
        <f t="shared" si="8"/>
        <v>419</v>
      </c>
      <c r="BX18" s="101">
        <f t="shared" si="8"/>
        <v>196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776</v>
      </c>
      <c r="F19" s="149">
        <f t="shared" ref="F19:K19" si="9">C18+D18+E18+F18</f>
        <v>785.5</v>
      </c>
      <c r="G19" s="149">
        <f t="shared" si="9"/>
        <v>716.5</v>
      </c>
      <c r="H19" s="149">
        <f t="shared" si="9"/>
        <v>683</v>
      </c>
      <c r="I19" s="149">
        <f t="shared" si="9"/>
        <v>669.5</v>
      </c>
      <c r="J19" s="149">
        <f t="shared" si="9"/>
        <v>647.5</v>
      </c>
      <c r="K19" s="149">
        <f t="shared" si="9"/>
        <v>695</v>
      </c>
      <c r="L19" s="150"/>
      <c r="M19" s="149"/>
      <c r="N19" s="149"/>
      <c r="O19" s="149"/>
      <c r="P19" s="149">
        <f>M18+N18+O18+P18</f>
        <v>739</v>
      </c>
      <c r="Q19" s="149">
        <f t="shared" ref="Q19:AB19" si="10">N18+O18+P18+Q18</f>
        <v>764</v>
      </c>
      <c r="R19" s="149">
        <f t="shared" si="10"/>
        <v>728.5</v>
      </c>
      <c r="S19" s="149">
        <f t="shared" si="10"/>
        <v>715</v>
      </c>
      <c r="T19" s="149">
        <f t="shared" si="10"/>
        <v>701.5</v>
      </c>
      <c r="U19" s="149">
        <f t="shared" si="10"/>
        <v>687</v>
      </c>
      <c r="V19" s="149">
        <f t="shared" si="10"/>
        <v>722</v>
      </c>
      <c r="W19" s="149">
        <f t="shared" si="10"/>
        <v>724.5</v>
      </c>
      <c r="X19" s="149">
        <f t="shared" si="10"/>
        <v>753.5</v>
      </c>
      <c r="Y19" s="149">
        <f t="shared" si="10"/>
        <v>749.5</v>
      </c>
      <c r="Z19" s="149">
        <f t="shared" si="10"/>
        <v>730.5</v>
      </c>
      <c r="AA19" s="149">
        <f t="shared" si="10"/>
        <v>717.5</v>
      </c>
      <c r="AB19" s="149">
        <f t="shared" si="10"/>
        <v>711.5</v>
      </c>
      <c r="AC19" s="150"/>
      <c r="AD19" s="149"/>
      <c r="AE19" s="149"/>
      <c r="AF19" s="149"/>
      <c r="AG19" s="149">
        <f>AD18+AE18+AF18+AG18</f>
        <v>827.5</v>
      </c>
      <c r="AH19" s="149">
        <f t="shared" ref="AH19:AO19" si="11">AE18+AF18+AG18+AH18</f>
        <v>629.5</v>
      </c>
      <c r="AI19" s="149">
        <f t="shared" si="11"/>
        <v>419</v>
      </c>
      <c r="AJ19" s="149">
        <f t="shared" si="11"/>
        <v>196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0.84905660377358483</v>
      </c>
      <c r="H20" s="152"/>
      <c r="I20" s="152" t="s">
        <v>109</v>
      </c>
      <c r="J20" s="153">
        <f>DIRECCIONALIDAD!J21/100</f>
        <v>0.15094339622641509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0.89081225033288947</v>
      </c>
      <c r="V20" s="152"/>
      <c r="W20" s="152"/>
      <c r="X20" s="152"/>
      <c r="Y20" s="152" t="s">
        <v>109</v>
      </c>
      <c r="Z20" s="153">
        <f>DIRECCIONALIDAD!J24/100</f>
        <v>0.10918774966711052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0.9284009546539379</v>
      </c>
      <c r="AL20" s="152"/>
      <c r="AM20" s="152"/>
      <c r="AN20" s="152" t="s">
        <v>109</v>
      </c>
      <c r="AO20" s="155">
        <f>DIRECCIONALIDAD!J27/100</f>
        <v>7.1599045346062054E-2</v>
      </c>
      <c r="AP20" s="92"/>
      <c r="AQ20" s="92"/>
      <c r="AR20" s="92"/>
      <c r="AS20" s="92"/>
      <c r="AT20" s="92"/>
      <c r="AU20" s="92">
        <f t="shared" ref="AU20:BA20" si="15">E24</f>
        <v>648</v>
      </c>
      <c r="AV20" s="92">
        <f t="shared" si="15"/>
        <v>692</v>
      </c>
      <c r="AW20" s="92">
        <f t="shared" si="15"/>
        <v>698</v>
      </c>
      <c r="AX20" s="92">
        <f t="shared" si="15"/>
        <v>705.5</v>
      </c>
      <c r="AY20" s="92">
        <f t="shared" si="15"/>
        <v>701.5</v>
      </c>
      <c r="AZ20" s="92">
        <f t="shared" si="15"/>
        <v>713</v>
      </c>
      <c r="BA20" s="92">
        <f t="shared" si="15"/>
        <v>723.5</v>
      </c>
      <c r="BB20" s="92"/>
      <c r="BC20" s="92"/>
      <c r="BD20" s="92"/>
      <c r="BE20" s="92">
        <f t="shared" ref="BE20:BQ20" si="16">P24</f>
        <v>827.5</v>
      </c>
      <c r="BF20" s="92">
        <f t="shared" si="16"/>
        <v>842.5</v>
      </c>
      <c r="BG20" s="92">
        <f t="shared" si="16"/>
        <v>799</v>
      </c>
      <c r="BH20" s="92">
        <f t="shared" si="16"/>
        <v>757</v>
      </c>
      <c r="BI20" s="92">
        <f t="shared" si="16"/>
        <v>723.5</v>
      </c>
      <c r="BJ20" s="92">
        <f t="shared" si="16"/>
        <v>684.5</v>
      </c>
      <c r="BK20" s="92">
        <f t="shared" si="16"/>
        <v>660</v>
      </c>
      <c r="BL20" s="92">
        <f t="shared" si="16"/>
        <v>661.5</v>
      </c>
      <c r="BM20" s="92">
        <f t="shared" si="16"/>
        <v>658</v>
      </c>
      <c r="BN20" s="92">
        <f t="shared" si="16"/>
        <v>652.5</v>
      </c>
      <c r="BO20" s="92">
        <f t="shared" si="16"/>
        <v>688.5</v>
      </c>
      <c r="BP20" s="92">
        <f t="shared" si="16"/>
        <v>712</v>
      </c>
      <c r="BQ20" s="92">
        <f t="shared" si="16"/>
        <v>780.5</v>
      </c>
      <c r="BR20" s="92"/>
      <c r="BS20" s="92"/>
      <c r="BT20" s="92"/>
      <c r="BU20" s="92">
        <f t="shared" ref="BU20:CC20" si="17">AG24</f>
        <v>775.5</v>
      </c>
      <c r="BV20" s="92">
        <f t="shared" si="17"/>
        <v>564.5</v>
      </c>
      <c r="BW20" s="92">
        <f t="shared" si="17"/>
        <v>377.5</v>
      </c>
      <c r="BX20" s="92">
        <f t="shared" si="17"/>
        <v>172.5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7" t="s">
        <v>151</v>
      </c>
      <c r="B21" s="158">
        <f>MAX(B19:K19)</f>
        <v>785.5</v>
      </c>
      <c r="C21" s="152" t="s">
        <v>107</v>
      </c>
      <c r="D21" s="159">
        <f>+B21*D20</f>
        <v>0</v>
      </c>
      <c r="E21" s="152"/>
      <c r="F21" s="152" t="s">
        <v>108</v>
      </c>
      <c r="G21" s="159">
        <f>+B21*G20</f>
        <v>666.93396226415086</v>
      </c>
      <c r="H21" s="152"/>
      <c r="I21" s="152" t="s">
        <v>109</v>
      </c>
      <c r="J21" s="159">
        <f>+B21*J20</f>
        <v>118.56603773584905</v>
      </c>
      <c r="K21" s="154"/>
      <c r="L21" s="148"/>
      <c r="M21" s="158">
        <f>MAX(M19:AB19)</f>
        <v>764</v>
      </c>
      <c r="N21" s="152"/>
      <c r="O21" s="152" t="s">
        <v>107</v>
      </c>
      <c r="P21" s="160">
        <f>+M21*P20</f>
        <v>0</v>
      </c>
      <c r="Q21" s="152"/>
      <c r="R21" s="152"/>
      <c r="S21" s="152"/>
      <c r="T21" s="152" t="s">
        <v>108</v>
      </c>
      <c r="U21" s="160">
        <f>+M21*U20</f>
        <v>680.58055925432757</v>
      </c>
      <c r="V21" s="152"/>
      <c r="W21" s="152"/>
      <c r="X21" s="152"/>
      <c r="Y21" s="152" t="s">
        <v>109</v>
      </c>
      <c r="Z21" s="160">
        <f>+M21*Z20</f>
        <v>83.419440745672432</v>
      </c>
      <c r="AA21" s="152"/>
      <c r="AB21" s="154"/>
      <c r="AC21" s="148"/>
      <c r="AD21" s="158">
        <f>MAX(AD19:AO19)</f>
        <v>827.5</v>
      </c>
      <c r="AE21" s="152" t="s">
        <v>107</v>
      </c>
      <c r="AF21" s="159">
        <f>+AD21*AF20</f>
        <v>0</v>
      </c>
      <c r="AG21" s="152"/>
      <c r="AH21" s="152"/>
      <c r="AI21" s="152"/>
      <c r="AJ21" s="152" t="s">
        <v>108</v>
      </c>
      <c r="AK21" s="159">
        <f>+AD21*AK20</f>
        <v>768.25178997613364</v>
      </c>
      <c r="AL21" s="152"/>
      <c r="AM21" s="152"/>
      <c r="AN21" s="152" t="s">
        <v>109</v>
      </c>
      <c r="AO21" s="161">
        <f>+AD21*AO20</f>
        <v>59.248210023866349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103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2049.5</v>
      </c>
      <c r="AV22" s="92">
        <f t="shared" si="18"/>
        <v>2117.5</v>
      </c>
      <c r="AW22" s="92">
        <f t="shared" si="18"/>
        <v>2029.5</v>
      </c>
      <c r="AX22" s="92">
        <f t="shared" si="18"/>
        <v>1974.5</v>
      </c>
      <c r="AY22" s="92">
        <f t="shared" si="18"/>
        <v>1932.5</v>
      </c>
      <c r="AZ22" s="92">
        <f t="shared" si="18"/>
        <v>1877</v>
      </c>
      <c r="BA22" s="92">
        <f t="shared" si="18"/>
        <v>1935.5</v>
      </c>
      <c r="BB22" s="92"/>
      <c r="BC22" s="92"/>
      <c r="BD22" s="92"/>
      <c r="BE22" s="92">
        <f t="shared" ref="BE22:BQ22" si="19">P33</f>
        <v>2034</v>
      </c>
      <c r="BF22" s="92">
        <f t="shared" si="19"/>
        <v>2053</v>
      </c>
      <c r="BG22" s="92">
        <f t="shared" si="19"/>
        <v>1993.5</v>
      </c>
      <c r="BH22" s="92">
        <f t="shared" si="19"/>
        <v>1912</v>
      </c>
      <c r="BI22" s="92">
        <f t="shared" si="19"/>
        <v>1866</v>
      </c>
      <c r="BJ22" s="92">
        <f t="shared" si="19"/>
        <v>1796.5</v>
      </c>
      <c r="BK22" s="92">
        <f t="shared" si="19"/>
        <v>1770</v>
      </c>
      <c r="BL22" s="92">
        <f t="shared" si="19"/>
        <v>1773</v>
      </c>
      <c r="BM22" s="92">
        <f t="shared" si="19"/>
        <v>1817</v>
      </c>
      <c r="BN22" s="92">
        <f t="shared" si="19"/>
        <v>1829</v>
      </c>
      <c r="BO22" s="92">
        <f t="shared" si="19"/>
        <v>1911</v>
      </c>
      <c r="BP22" s="92">
        <f t="shared" si="19"/>
        <v>1937</v>
      </c>
      <c r="BQ22" s="92">
        <f t="shared" si="19"/>
        <v>2003.5</v>
      </c>
      <c r="BR22" s="92"/>
      <c r="BS22" s="92"/>
      <c r="BT22" s="92"/>
      <c r="BU22" s="92">
        <f t="shared" ref="BU22:CC22" si="20">AG33</f>
        <v>2169.5</v>
      </c>
      <c r="BV22" s="92">
        <f t="shared" si="20"/>
        <v>1613.5</v>
      </c>
      <c r="BW22" s="92">
        <f t="shared" si="20"/>
        <v>1071</v>
      </c>
      <c r="BX22" s="92">
        <f t="shared" si="20"/>
        <v>492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104</v>
      </c>
      <c r="B23" s="149">
        <f>'G-3'!F10</f>
        <v>144</v>
      </c>
      <c r="C23" s="149">
        <f>'G-3'!F11</f>
        <v>166</v>
      </c>
      <c r="D23" s="149">
        <f>'G-3'!F12</f>
        <v>173</v>
      </c>
      <c r="E23" s="149">
        <f>'G-3'!F13</f>
        <v>165</v>
      </c>
      <c r="F23" s="149">
        <f>'G-3'!F14</f>
        <v>188</v>
      </c>
      <c r="G23" s="149">
        <f>'G-3'!F15</f>
        <v>172</v>
      </c>
      <c r="H23" s="149">
        <f>'G-3'!F16</f>
        <v>180.5</v>
      </c>
      <c r="I23" s="149">
        <f>'G-3'!F17</f>
        <v>161</v>
      </c>
      <c r="J23" s="149">
        <f>'G-3'!F18</f>
        <v>199.5</v>
      </c>
      <c r="K23" s="149">
        <f>'G-3'!F19</f>
        <v>182.5</v>
      </c>
      <c r="L23" s="150"/>
      <c r="M23" s="149">
        <f>'G-3'!F20</f>
        <v>189.5</v>
      </c>
      <c r="N23" s="149">
        <f>'G-3'!F21</f>
        <v>232</v>
      </c>
      <c r="O23" s="149">
        <f>'G-3'!F22</f>
        <v>202.5</v>
      </c>
      <c r="P23" s="149">
        <f>'G-3'!M10</f>
        <v>203.5</v>
      </c>
      <c r="Q23" s="149">
        <f>'G-3'!M11</f>
        <v>204.5</v>
      </c>
      <c r="R23" s="149">
        <f>'G-3'!M12</f>
        <v>188.5</v>
      </c>
      <c r="S23" s="149">
        <f>'G-3'!M13</f>
        <v>160.5</v>
      </c>
      <c r="T23" s="149">
        <f>'G-3'!M14</f>
        <v>170</v>
      </c>
      <c r="U23" s="149">
        <f>'G-3'!M15</f>
        <v>165.5</v>
      </c>
      <c r="V23" s="149">
        <f>'G-3'!M16</f>
        <v>164</v>
      </c>
      <c r="W23" s="149">
        <f>'G-3'!M17</f>
        <v>162</v>
      </c>
      <c r="X23" s="149">
        <f>'G-3'!M18</f>
        <v>166.5</v>
      </c>
      <c r="Y23" s="149">
        <f>'G-3'!M19</f>
        <v>160</v>
      </c>
      <c r="Z23" s="149">
        <f>'G-3'!M20</f>
        <v>200</v>
      </c>
      <c r="AA23" s="149">
        <f>'G-3'!M21</f>
        <v>185.5</v>
      </c>
      <c r="AB23" s="149">
        <f>'G-3'!M22</f>
        <v>235</v>
      </c>
      <c r="AC23" s="150"/>
      <c r="AD23" s="149">
        <f>'G-3'!T10</f>
        <v>211</v>
      </c>
      <c r="AE23" s="149">
        <f>'G-3'!T11</f>
        <v>187</v>
      </c>
      <c r="AF23" s="149">
        <f>'G-3'!T12</f>
        <v>205</v>
      </c>
      <c r="AG23" s="149">
        <f>'G-3'!T13</f>
        <v>172.5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648</v>
      </c>
      <c r="F24" s="149">
        <f t="shared" ref="F24:K24" si="21">C23+D23+E23+F23</f>
        <v>692</v>
      </c>
      <c r="G24" s="149">
        <f t="shared" si="21"/>
        <v>698</v>
      </c>
      <c r="H24" s="149">
        <f t="shared" si="21"/>
        <v>705.5</v>
      </c>
      <c r="I24" s="149">
        <f t="shared" si="21"/>
        <v>701.5</v>
      </c>
      <c r="J24" s="149">
        <f t="shared" si="21"/>
        <v>713</v>
      </c>
      <c r="K24" s="149">
        <f t="shared" si="21"/>
        <v>723.5</v>
      </c>
      <c r="L24" s="150"/>
      <c r="M24" s="149"/>
      <c r="N24" s="149"/>
      <c r="O24" s="149"/>
      <c r="P24" s="149">
        <f>M23+N23+O23+P23</f>
        <v>827.5</v>
      </c>
      <c r="Q24" s="149">
        <f t="shared" ref="Q24:AB24" si="22">N23+O23+P23+Q23</f>
        <v>842.5</v>
      </c>
      <c r="R24" s="149">
        <f t="shared" si="22"/>
        <v>799</v>
      </c>
      <c r="S24" s="149">
        <f t="shared" si="22"/>
        <v>757</v>
      </c>
      <c r="T24" s="149">
        <f t="shared" si="22"/>
        <v>723.5</v>
      </c>
      <c r="U24" s="149">
        <f t="shared" si="22"/>
        <v>684.5</v>
      </c>
      <c r="V24" s="149">
        <f t="shared" si="22"/>
        <v>660</v>
      </c>
      <c r="W24" s="149">
        <f t="shared" si="22"/>
        <v>661.5</v>
      </c>
      <c r="X24" s="149">
        <f t="shared" si="22"/>
        <v>658</v>
      </c>
      <c r="Y24" s="149">
        <f t="shared" si="22"/>
        <v>652.5</v>
      </c>
      <c r="Z24" s="149">
        <f t="shared" si="22"/>
        <v>688.5</v>
      </c>
      <c r="AA24" s="149">
        <f t="shared" si="22"/>
        <v>712</v>
      </c>
      <c r="AB24" s="149">
        <f t="shared" si="22"/>
        <v>780.5</v>
      </c>
      <c r="AC24" s="150"/>
      <c r="AD24" s="149"/>
      <c r="AE24" s="149"/>
      <c r="AF24" s="149"/>
      <c r="AG24" s="149">
        <f>AD23+AE23+AF23+AG23</f>
        <v>775.5</v>
      </c>
      <c r="AH24" s="149">
        <f t="shared" ref="AH24:AO24" si="23">AE23+AF23+AG23+AH23</f>
        <v>564.5</v>
      </c>
      <c r="AI24" s="149">
        <f t="shared" si="23"/>
        <v>377.5</v>
      </c>
      <c r="AJ24" s="149">
        <f t="shared" si="23"/>
        <v>172.5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0.77303988995873452</v>
      </c>
      <c r="H25" s="152"/>
      <c r="I25" s="152" t="s">
        <v>109</v>
      </c>
      <c r="J25" s="153">
        <f>DIRECCIONALIDAD!J30/100</f>
        <v>0.22696011004126546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0.82282996432818079</v>
      </c>
      <c r="V25" s="152"/>
      <c r="W25" s="152"/>
      <c r="X25" s="152"/>
      <c r="Y25" s="152" t="s">
        <v>109</v>
      </c>
      <c r="Z25" s="153">
        <f>DIRECCIONALIDAD!J33/100</f>
        <v>0.17717003567181927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0.7814569536423841</v>
      </c>
      <c r="AL25" s="152"/>
      <c r="AM25" s="152"/>
      <c r="AN25" s="152" t="s">
        <v>109</v>
      </c>
      <c r="AO25" s="153">
        <f>DIRECCIONALIDAD!J36/100</f>
        <v>0.2185430463576159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151</v>
      </c>
      <c r="B26" s="158">
        <f>MAX(B24:K24)</f>
        <v>723.5</v>
      </c>
      <c r="C26" s="152" t="s">
        <v>107</v>
      </c>
      <c r="D26" s="159">
        <f>+B26*D25</f>
        <v>0</v>
      </c>
      <c r="E26" s="152"/>
      <c r="F26" s="152" t="s">
        <v>108</v>
      </c>
      <c r="G26" s="159">
        <f>+B26*G25</f>
        <v>559.29436038514439</v>
      </c>
      <c r="H26" s="152"/>
      <c r="I26" s="152" t="s">
        <v>109</v>
      </c>
      <c r="J26" s="159">
        <f>+B26*J25</f>
        <v>164.20563961485556</v>
      </c>
      <c r="K26" s="154"/>
      <c r="L26" s="148"/>
      <c r="M26" s="158">
        <f>MAX(M24:AB24)</f>
        <v>842.5</v>
      </c>
      <c r="N26" s="152"/>
      <c r="O26" s="152" t="s">
        <v>107</v>
      </c>
      <c r="P26" s="160">
        <f>+M26*P25</f>
        <v>0</v>
      </c>
      <c r="Q26" s="152"/>
      <c r="R26" s="152"/>
      <c r="S26" s="152"/>
      <c r="T26" s="152" t="s">
        <v>108</v>
      </c>
      <c r="U26" s="160">
        <f>+M26*U25</f>
        <v>693.23424494649237</v>
      </c>
      <c r="V26" s="152"/>
      <c r="W26" s="152"/>
      <c r="X26" s="152"/>
      <c r="Y26" s="152" t="s">
        <v>109</v>
      </c>
      <c r="Z26" s="160">
        <f>+M26*Z25</f>
        <v>149.26575505350775</v>
      </c>
      <c r="AA26" s="152"/>
      <c r="AB26" s="154"/>
      <c r="AC26" s="148"/>
      <c r="AD26" s="158">
        <f>MAX(AD24:AO24)</f>
        <v>775.5</v>
      </c>
      <c r="AE26" s="152" t="s">
        <v>107</v>
      </c>
      <c r="AF26" s="159">
        <f>+AD26*AF25</f>
        <v>0</v>
      </c>
      <c r="AG26" s="152"/>
      <c r="AH26" s="152"/>
      <c r="AI26" s="152"/>
      <c r="AJ26" s="152" t="s">
        <v>108</v>
      </c>
      <c r="AK26" s="159">
        <f>+AD26*AK25</f>
        <v>606.0198675496689</v>
      </c>
      <c r="AL26" s="152"/>
      <c r="AM26" s="152"/>
      <c r="AN26" s="152" t="s">
        <v>109</v>
      </c>
      <c r="AO26" s="161">
        <f>+AD26*AO25</f>
        <v>169.48013245033113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103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0.90468227424749159</v>
      </c>
      <c r="H30" s="152"/>
      <c r="I30" s="152" t="s">
        <v>109</v>
      </c>
      <c r="J30" s="153">
        <f>DIRECCIONALIDAD!J39/100</f>
        <v>9.5317725752508367E-2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0.9322709163346613</v>
      </c>
      <c r="V30" s="152"/>
      <c r="W30" s="152"/>
      <c r="X30" s="152"/>
      <c r="Y30" s="152" t="s">
        <v>109</v>
      </c>
      <c r="Z30" s="153">
        <f>DIRECCIONALIDAD!J42/100</f>
        <v>6.7729083665338641E-2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0.92230215827338125</v>
      </c>
      <c r="AL30" s="152"/>
      <c r="AM30" s="152"/>
      <c r="AN30" s="152" t="s">
        <v>109</v>
      </c>
      <c r="AO30" s="155">
        <f>DIRECCIONALIDAD!J45/100</f>
        <v>7.7697841726618699E-2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6" t="s">
        <v>103</v>
      </c>
      <c r="U31" s="246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498</v>
      </c>
      <c r="C32" s="149">
        <f t="shared" ref="C32:K32" si="24">C13+C18+C23+C28</f>
        <v>522.5</v>
      </c>
      <c r="D32" s="149">
        <f t="shared" si="24"/>
        <v>542</v>
      </c>
      <c r="E32" s="149">
        <f t="shared" si="24"/>
        <v>487</v>
      </c>
      <c r="F32" s="149">
        <f t="shared" si="24"/>
        <v>566</v>
      </c>
      <c r="G32" s="149">
        <f t="shared" si="24"/>
        <v>434.5</v>
      </c>
      <c r="H32" s="149">
        <f t="shared" si="24"/>
        <v>487</v>
      </c>
      <c r="I32" s="149">
        <f t="shared" si="24"/>
        <v>445</v>
      </c>
      <c r="J32" s="149">
        <f t="shared" si="24"/>
        <v>510.5</v>
      </c>
      <c r="K32" s="149">
        <f t="shared" si="24"/>
        <v>493</v>
      </c>
      <c r="L32" s="150"/>
      <c r="M32" s="149">
        <f>M13+M18+M23+M28</f>
        <v>486.5</v>
      </c>
      <c r="N32" s="149">
        <f t="shared" ref="N32:AB32" si="25">N13+N18+N23+N28</f>
        <v>521.5</v>
      </c>
      <c r="O32" s="149">
        <f t="shared" si="25"/>
        <v>537.5</v>
      </c>
      <c r="P32" s="149">
        <f t="shared" si="25"/>
        <v>488.5</v>
      </c>
      <c r="Q32" s="149">
        <f t="shared" si="25"/>
        <v>505.5</v>
      </c>
      <c r="R32" s="149">
        <f t="shared" si="25"/>
        <v>462</v>
      </c>
      <c r="S32" s="149">
        <f t="shared" si="25"/>
        <v>456</v>
      </c>
      <c r="T32" s="149">
        <f t="shared" si="25"/>
        <v>442.5</v>
      </c>
      <c r="U32" s="149">
        <f t="shared" si="25"/>
        <v>436</v>
      </c>
      <c r="V32" s="149">
        <f t="shared" si="25"/>
        <v>435.5</v>
      </c>
      <c r="W32" s="149">
        <f t="shared" si="25"/>
        <v>459</v>
      </c>
      <c r="X32" s="149">
        <f t="shared" si="25"/>
        <v>486.5</v>
      </c>
      <c r="Y32" s="149">
        <f t="shared" si="25"/>
        <v>448</v>
      </c>
      <c r="Z32" s="149">
        <f t="shared" si="25"/>
        <v>517.5</v>
      </c>
      <c r="AA32" s="149">
        <f t="shared" si="25"/>
        <v>485</v>
      </c>
      <c r="AB32" s="149">
        <f t="shared" si="25"/>
        <v>553</v>
      </c>
      <c r="AC32" s="150"/>
      <c r="AD32" s="149">
        <f>AD13+AD18+AD23+AD28</f>
        <v>556</v>
      </c>
      <c r="AE32" s="149">
        <f t="shared" ref="AE32:AO32" si="26">AE13+AE18+AE23+AE28</f>
        <v>542.5</v>
      </c>
      <c r="AF32" s="149">
        <f t="shared" si="26"/>
        <v>579</v>
      </c>
      <c r="AG32" s="149">
        <f t="shared" si="26"/>
        <v>492</v>
      </c>
      <c r="AH32" s="149">
        <f t="shared" si="26"/>
        <v>0</v>
      </c>
      <c r="AI32" s="149">
        <f t="shared" si="26"/>
        <v>0</v>
      </c>
      <c r="AJ32" s="149">
        <f t="shared" si="26"/>
        <v>0</v>
      </c>
      <c r="AK32" s="149">
        <f t="shared" si="26"/>
        <v>0</v>
      </c>
      <c r="AL32" s="149">
        <f t="shared" si="26"/>
        <v>0</v>
      </c>
      <c r="AM32" s="149">
        <f t="shared" si="26"/>
        <v>0</v>
      </c>
      <c r="AN32" s="149">
        <f t="shared" si="26"/>
        <v>0</v>
      </c>
      <c r="AO32" s="149">
        <f t="shared" si="26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2049.5</v>
      </c>
      <c r="F33" s="149">
        <f t="shared" ref="F33:K33" si="27">C32+D32+E32+F32</f>
        <v>2117.5</v>
      </c>
      <c r="G33" s="149">
        <f t="shared" si="27"/>
        <v>2029.5</v>
      </c>
      <c r="H33" s="149">
        <f t="shared" si="27"/>
        <v>1974.5</v>
      </c>
      <c r="I33" s="149">
        <f t="shared" si="27"/>
        <v>1932.5</v>
      </c>
      <c r="J33" s="149">
        <f t="shared" si="27"/>
        <v>1877</v>
      </c>
      <c r="K33" s="149">
        <f t="shared" si="27"/>
        <v>1935.5</v>
      </c>
      <c r="L33" s="150"/>
      <c r="M33" s="149"/>
      <c r="N33" s="149"/>
      <c r="O33" s="149"/>
      <c r="P33" s="149">
        <f>M32+N32+O32+P32</f>
        <v>2034</v>
      </c>
      <c r="Q33" s="149">
        <f t="shared" ref="Q33:AB33" si="28">N32+O32+P32+Q32</f>
        <v>2053</v>
      </c>
      <c r="R33" s="149">
        <f t="shared" si="28"/>
        <v>1993.5</v>
      </c>
      <c r="S33" s="149">
        <f t="shared" si="28"/>
        <v>1912</v>
      </c>
      <c r="T33" s="149">
        <f t="shared" si="28"/>
        <v>1866</v>
      </c>
      <c r="U33" s="149">
        <f t="shared" si="28"/>
        <v>1796.5</v>
      </c>
      <c r="V33" s="149">
        <f t="shared" si="28"/>
        <v>1770</v>
      </c>
      <c r="W33" s="149">
        <f t="shared" si="28"/>
        <v>1773</v>
      </c>
      <c r="X33" s="149">
        <f t="shared" si="28"/>
        <v>1817</v>
      </c>
      <c r="Y33" s="149">
        <f t="shared" si="28"/>
        <v>1829</v>
      </c>
      <c r="Z33" s="149">
        <f t="shared" si="28"/>
        <v>1911</v>
      </c>
      <c r="AA33" s="149">
        <f t="shared" si="28"/>
        <v>1937</v>
      </c>
      <c r="AB33" s="149">
        <f t="shared" si="28"/>
        <v>2003.5</v>
      </c>
      <c r="AC33" s="150"/>
      <c r="AD33" s="149"/>
      <c r="AE33" s="149"/>
      <c r="AF33" s="149"/>
      <c r="AG33" s="149">
        <f>AD32+AE32+AF32+AG32</f>
        <v>2169.5</v>
      </c>
      <c r="AH33" s="149">
        <f t="shared" ref="AH33:AO33" si="29">AE32+AF32+AG32+AH32</f>
        <v>1613.5</v>
      </c>
      <c r="AI33" s="149">
        <f t="shared" si="29"/>
        <v>1071</v>
      </c>
      <c r="AJ33" s="149">
        <f t="shared" si="29"/>
        <v>492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7"/>
      <c r="R35" s="247"/>
      <c r="S35" s="247"/>
      <c r="T35" s="247"/>
      <c r="U35" s="247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2016-07-15T20:45:37Z</cp:lastPrinted>
  <dcterms:created xsi:type="dcterms:W3CDTF">1998-04-02T13:38:56Z</dcterms:created>
  <dcterms:modified xsi:type="dcterms:W3CDTF">2020-12-01T15:22:01Z</dcterms:modified>
</cp:coreProperties>
</file>